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ORI-1\disk1\ｻｰﾊﾞｰ共通\部数表\部数表（2025.4）\"/>
    </mc:Choice>
  </mc:AlternateContent>
  <xr:revisionPtr revIDLastSave="0" documentId="13_ncr:1_{ED2235FD-5B75-4A24-BAA8-105FC8071B0A}" xr6:coauthVersionLast="47" xr6:coauthVersionMax="47" xr10:uidLastSave="{00000000-0000-0000-0000-000000000000}"/>
  <bookViews>
    <workbookView xWindow="-120" yWindow="-120" windowWidth="21840" windowHeight="13020" tabRatio="594" xr2:uid="{00000000-000D-0000-FFFF-FFFF00000000}"/>
  </bookViews>
  <sheets>
    <sheet name="入力画面" sheetId="13" r:id="rId1"/>
    <sheet name="南日本" sheetId="18" r:id="rId2"/>
    <sheet name="朝日" sheetId="11" r:id="rId3"/>
    <sheet name="読売" sheetId="6" r:id="rId4"/>
    <sheet name="毎日" sheetId="20" r:id="rId5"/>
    <sheet name="日経" sheetId="12" r:id="rId6"/>
    <sheet name="全紙部数" sheetId="1" state="hidden" r:id="rId7"/>
    <sheet name="全紙部数計" sheetId="19" r:id="rId8"/>
    <sheet name="南海日日" sheetId="9" r:id="rId9"/>
    <sheet name="奄美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4" i="12" l="1"/>
  <c r="AC44" i="12"/>
  <c r="AD47" i="20"/>
  <c r="AC47" i="20"/>
  <c r="AC44" i="20"/>
  <c r="AA46" i="6"/>
  <c r="Z46" i="6"/>
  <c r="Z45" i="6"/>
  <c r="Z44" i="6"/>
  <c r="Z48" i="11"/>
  <c r="Y48" i="11"/>
  <c r="Y47" i="11"/>
  <c r="Y46" i="11"/>
  <c r="Y45" i="11"/>
  <c r="W51" i="18"/>
  <c r="AA45" i="6"/>
  <c r="M15" i="6"/>
  <c r="L15" i="6"/>
  <c r="I53" i="18"/>
  <c r="G8" i="9"/>
  <c r="G8" i="10"/>
  <c r="AE54" i="10"/>
  <c r="AE53" i="10"/>
  <c r="AE52" i="10"/>
  <c r="AA54" i="10"/>
  <c r="AA53" i="10"/>
  <c r="AA52" i="10"/>
  <c r="AA37" i="10"/>
  <c r="AA35" i="10"/>
  <c r="AA48" i="10"/>
  <c r="AE27" i="10"/>
  <c r="AA27" i="10"/>
  <c r="AE20" i="10"/>
  <c r="AE18" i="10"/>
  <c r="AA18" i="10"/>
  <c r="AD44" i="20"/>
  <c r="Z50" i="11"/>
  <c r="Z49" i="11"/>
  <c r="Z47" i="11"/>
  <c r="U52" i="11"/>
  <c r="Q52" i="11"/>
  <c r="Q42" i="11"/>
  <c r="Q37" i="11"/>
  <c r="Q23" i="11"/>
  <c r="Q12" i="11"/>
  <c r="M13" i="11"/>
  <c r="M26" i="11"/>
  <c r="M32" i="11"/>
  <c r="M39" i="11"/>
  <c r="M44" i="11"/>
  <c r="M52" i="11"/>
  <c r="I52" i="11"/>
  <c r="I41" i="11"/>
  <c r="I32" i="11"/>
  <c r="I24" i="11"/>
  <c r="I19" i="11"/>
  <c r="I13" i="11"/>
  <c r="V2" i="10"/>
  <c r="G9" i="10"/>
  <c r="M7" i="10"/>
  <c r="G7" i="10"/>
  <c r="G6" i="10"/>
  <c r="V4" i="10"/>
  <c r="G2" i="10"/>
  <c r="V4" i="9"/>
  <c r="V2" i="9"/>
  <c r="M47" i="9"/>
  <c r="M37" i="9"/>
  <c r="I37" i="9"/>
  <c r="M23" i="9"/>
  <c r="M28" i="9" s="1"/>
  <c r="I23" i="9"/>
  <c r="I28" i="9" s="1"/>
  <c r="Y49" i="12"/>
  <c r="U49" i="12"/>
  <c r="P49" i="12"/>
  <c r="L49" i="12"/>
  <c r="H49" i="12"/>
  <c r="D49" i="12"/>
  <c r="F14" i="19"/>
  <c r="E49" i="12"/>
  <c r="I49" i="12"/>
  <c r="I39" i="12"/>
  <c r="I29" i="12"/>
  <c r="I23" i="12"/>
  <c r="I15" i="12"/>
  <c r="M18" i="12"/>
  <c r="M26" i="12"/>
  <c r="M42" i="12"/>
  <c r="M49" i="12"/>
  <c r="Q49" i="12"/>
  <c r="Q39" i="12"/>
  <c r="Q32" i="12"/>
  <c r="Q22" i="12"/>
  <c r="Q15" i="12"/>
  <c r="V21" i="12"/>
  <c r="V26" i="12"/>
  <c r="V33" i="12"/>
  <c r="V42" i="12"/>
  <c r="V49" i="12"/>
  <c r="Z49" i="12"/>
  <c r="Z42" i="12"/>
  <c r="Z37" i="12"/>
  <c r="Z31" i="12"/>
  <c r="Z21" i="12"/>
  <c r="AD13" i="12"/>
  <c r="AD27" i="12"/>
  <c r="AD47" i="12"/>
  <c r="AD46" i="12"/>
  <c r="AD42" i="12"/>
  <c r="AD41" i="12"/>
  <c r="AC46" i="12"/>
  <c r="AC42" i="12"/>
  <c r="AC41" i="12"/>
  <c r="E6" i="19"/>
  <c r="E7" i="19"/>
  <c r="I38" i="9" l="1"/>
  <c r="M38" i="9"/>
  <c r="M48" i="9" s="1"/>
  <c r="AD49" i="12"/>
  <c r="I42" i="20"/>
  <c r="H42" i="20"/>
  <c r="E14" i="19"/>
  <c r="AD34" i="20"/>
  <c r="AC34" i="20"/>
  <c r="AC45" i="20"/>
  <c r="J22" i="13" l="1"/>
  <c r="AD45" i="20"/>
  <c r="F19" i="13" s="1"/>
  <c r="D6" i="19"/>
  <c r="AA34" i="6"/>
  <c r="AA24" i="6"/>
  <c r="AA19" i="6"/>
  <c r="AA12" i="6"/>
  <c r="V49" i="6"/>
  <c r="V42" i="6"/>
  <c r="V29" i="6"/>
  <c r="V17" i="6"/>
  <c r="Q49" i="6"/>
  <c r="Q41" i="6"/>
  <c r="Q33" i="6"/>
  <c r="Q28" i="6"/>
  <c r="Q15" i="6"/>
  <c r="M49" i="6"/>
  <c r="M42" i="6"/>
  <c r="M35" i="6"/>
  <c r="M29" i="6"/>
  <c r="M22" i="6"/>
  <c r="I12" i="6"/>
  <c r="I21" i="6"/>
  <c r="I28" i="6"/>
  <c r="I37" i="6"/>
  <c r="I44" i="6"/>
  <c r="E49" i="6"/>
  <c r="E43" i="6"/>
  <c r="E37" i="6"/>
  <c r="Z48" i="6"/>
  <c r="Z43" i="6"/>
  <c r="W35" i="18"/>
  <c r="W30" i="18"/>
  <c r="W22" i="18"/>
  <c r="W17" i="18"/>
  <c r="W47" i="18"/>
  <c r="T53" i="18"/>
  <c r="T41" i="18"/>
  <c r="T26" i="18"/>
  <c r="T18" i="18"/>
  <c r="Q21" i="18"/>
  <c r="Q37" i="18"/>
  <c r="Q43" i="18"/>
  <c r="Q53" i="18"/>
  <c r="M53" i="18"/>
  <c r="M46" i="18"/>
  <c r="M41" i="18"/>
  <c r="M31" i="18"/>
  <c r="M24" i="18"/>
  <c r="M16" i="18"/>
  <c r="J30" i="18"/>
  <c r="J21" i="18"/>
  <c r="J53" i="18"/>
  <c r="G53" i="18"/>
  <c r="G45" i="18"/>
  <c r="G37" i="18"/>
  <c r="G16" i="18"/>
  <c r="W50" i="18" s="1"/>
  <c r="G32" i="18"/>
  <c r="G24" i="18"/>
  <c r="D6" i="18"/>
  <c r="B75" i="19"/>
  <c r="B74" i="19"/>
  <c r="B48" i="19"/>
  <c r="B49" i="19"/>
  <c r="B50" i="19"/>
  <c r="B51" i="19"/>
  <c r="B21" i="19"/>
  <c r="B22" i="19"/>
  <c r="B20" i="19"/>
  <c r="F16" i="18"/>
  <c r="L53" i="18"/>
  <c r="F53" i="18"/>
  <c r="AA44" i="6"/>
  <c r="AA43" i="6"/>
  <c r="AA48" i="6"/>
  <c r="D43" i="6"/>
  <c r="D37" i="6"/>
  <c r="E52" i="11"/>
  <c r="D52" i="11"/>
  <c r="L39" i="11"/>
  <c r="H24" i="11"/>
  <c r="Y21" i="12"/>
  <c r="Y31" i="12"/>
  <c r="Y37" i="12"/>
  <c r="Y42" i="12"/>
  <c r="AC27" i="12"/>
  <c r="AC13" i="12"/>
  <c r="AC47" i="12" s="1"/>
  <c r="P39" i="12"/>
  <c r="P32" i="12"/>
  <c r="P22" i="12"/>
  <c r="P15" i="12"/>
  <c r="L42" i="12"/>
  <c r="L26" i="12"/>
  <c r="L18" i="12"/>
  <c r="H39" i="12"/>
  <c r="H29" i="12"/>
  <c r="H23" i="12"/>
  <c r="H15" i="12"/>
  <c r="Z46" i="11"/>
  <c r="Z45" i="11"/>
  <c r="Y49" i="11"/>
  <c r="N54" i="10"/>
  <c r="J54" i="10"/>
  <c r="AE48" i="10"/>
  <c r="N46" i="10"/>
  <c r="J46" i="10"/>
  <c r="N39" i="10"/>
  <c r="J39" i="10"/>
  <c r="AE35" i="10"/>
  <c r="N35" i="10"/>
  <c r="J35" i="10"/>
  <c r="N32" i="10"/>
  <c r="J32" i="10"/>
  <c r="AE25" i="10"/>
  <c r="AA25" i="10"/>
  <c r="N24" i="10"/>
  <c r="J24" i="10"/>
  <c r="N21" i="10"/>
  <c r="J21" i="10"/>
  <c r="N15" i="10"/>
  <c r="J15" i="10"/>
  <c r="AA20" i="10" l="1"/>
  <c r="AE37" i="10"/>
  <c r="F20" i="13"/>
  <c r="AA38" i="10" l="1"/>
  <c r="AE38" i="10"/>
  <c r="Z42" i="20"/>
  <c r="Y42" i="20"/>
  <c r="S18" i="18"/>
  <c r="E4" i="11"/>
  <c r="Y50" i="11"/>
  <c r="D51" i="20"/>
  <c r="V38" i="20"/>
  <c r="V21" i="20"/>
  <c r="E51" i="20"/>
  <c r="F18" i="13"/>
  <c r="Z34" i="6"/>
  <c r="Z24" i="6"/>
  <c r="Z47" i="6" s="1"/>
  <c r="Z19" i="6"/>
  <c r="Z12" i="6"/>
  <c r="U49" i="6"/>
  <c r="U42" i="6"/>
  <c r="U29" i="6"/>
  <c r="U17" i="6"/>
  <c r="P49" i="6"/>
  <c r="P41" i="6"/>
  <c r="P33" i="6"/>
  <c r="P28" i="6"/>
  <c r="P15" i="6"/>
  <c r="L49" i="6"/>
  <c r="L42" i="6"/>
  <c r="L35" i="6"/>
  <c r="L29" i="6"/>
  <c r="L22" i="6"/>
  <c r="H44" i="6"/>
  <c r="H37" i="6"/>
  <c r="H28" i="6"/>
  <c r="H21" i="6"/>
  <c r="H12" i="6"/>
  <c r="D49" i="6"/>
  <c r="I51" i="20"/>
  <c r="H51" i="20"/>
  <c r="H32" i="11"/>
  <c r="H52" i="11"/>
  <c r="H41" i="11"/>
  <c r="P53" i="18"/>
  <c r="P43" i="18"/>
  <c r="P37" i="18"/>
  <c r="V51" i="18" s="1"/>
  <c r="P21" i="18"/>
  <c r="L46" i="18"/>
  <c r="L41" i="18"/>
  <c r="L31" i="18"/>
  <c r="L24" i="18"/>
  <c r="L16" i="18"/>
  <c r="V50" i="18"/>
  <c r="F24" i="18"/>
  <c r="F32" i="18"/>
  <c r="F37" i="18"/>
  <c r="F45" i="18"/>
  <c r="I30" i="18"/>
  <c r="I21" i="18"/>
  <c r="U42" i="12"/>
  <c r="U33" i="12"/>
  <c r="U26" i="12"/>
  <c r="U21" i="12"/>
  <c r="T52" i="11"/>
  <c r="U46" i="11"/>
  <c r="T46" i="11"/>
  <c r="U37" i="11"/>
  <c r="T37" i="11"/>
  <c r="U22" i="11"/>
  <c r="T22" i="11"/>
  <c r="T15" i="11"/>
  <c r="U15" i="11"/>
  <c r="Z20" i="11"/>
  <c r="Z12" i="11"/>
  <c r="H19" i="11"/>
  <c r="P37" i="11"/>
  <c r="P52" i="11"/>
  <c r="L52" i="11"/>
  <c r="V51" i="20"/>
  <c r="U51" i="20"/>
  <c r="Q51" i="20"/>
  <c r="P51" i="20"/>
  <c r="M51" i="20"/>
  <c r="L51" i="20"/>
  <c r="V47" i="18"/>
  <c r="V35" i="18"/>
  <c r="V30" i="18"/>
  <c r="V22" i="18"/>
  <c r="V17" i="18"/>
  <c r="S53" i="18"/>
  <c r="S41" i="18"/>
  <c r="S26" i="18"/>
  <c r="D141" i="19"/>
  <c r="E141" i="19"/>
  <c r="F141" i="19"/>
  <c r="C141" i="19"/>
  <c r="F22" i="19"/>
  <c r="C140" i="19"/>
  <c r="C147" i="19"/>
  <c r="C152" i="19"/>
  <c r="C153" i="19"/>
  <c r="C154" i="19"/>
  <c r="C142" i="19"/>
  <c r="C143" i="19"/>
  <c r="C138" i="19"/>
  <c r="C136" i="19"/>
  <c r="C135" i="19"/>
  <c r="C134" i="19"/>
  <c r="C132" i="19"/>
  <c r="C131" i="19"/>
  <c r="C129" i="19"/>
  <c r="C127" i="19"/>
  <c r="C126" i="19"/>
  <c r="C121" i="19"/>
  <c r="C122" i="19"/>
  <c r="C118" i="19"/>
  <c r="C119" i="19"/>
  <c r="C120" i="19"/>
  <c r="C123" i="19"/>
  <c r="C124" i="19"/>
  <c r="C117" i="19"/>
  <c r="C116" i="19"/>
  <c r="C115" i="19"/>
  <c r="C109" i="19"/>
  <c r="C108" i="19"/>
  <c r="C107" i="19"/>
  <c r="C102" i="19"/>
  <c r="C103" i="19"/>
  <c r="C104" i="19"/>
  <c r="C105" i="19"/>
  <c r="I32" i="20"/>
  <c r="H32" i="20"/>
  <c r="F147" i="19"/>
  <c r="F149" i="19"/>
  <c r="F150" i="19"/>
  <c r="F151" i="19"/>
  <c r="F152" i="19"/>
  <c r="F153" i="19"/>
  <c r="F154" i="19"/>
  <c r="F145" i="19"/>
  <c r="F142" i="19"/>
  <c r="F143" i="19"/>
  <c r="F140" i="19"/>
  <c r="F138" i="19"/>
  <c r="F136" i="19"/>
  <c r="F135" i="19"/>
  <c r="F132" i="19"/>
  <c r="F131" i="19"/>
  <c r="F129" i="19"/>
  <c r="F128" i="19"/>
  <c r="F127" i="19"/>
  <c r="F126" i="19"/>
  <c r="F116" i="19"/>
  <c r="F117" i="19"/>
  <c r="F118" i="19"/>
  <c r="F119" i="19"/>
  <c r="F120" i="19"/>
  <c r="F121" i="19"/>
  <c r="F122" i="19"/>
  <c r="F123" i="19"/>
  <c r="F124" i="19"/>
  <c r="F115" i="19"/>
  <c r="F109" i="19"/>
  <c r="F108" i="19"/>
  <c r="F107" i="19"/>
  <c r="F102" i="19"/>
  <c r="F105" i="19"/>
  <c r="F104" i="19"/>
  <c r="F103" i="19"/>
  <c r="F100" i="19"/>
  <c r="F98" i="19"/>
  <c r="F97" i="19"/>
  <c r="F95" i="19"/>
  <c r="F85" i="19"/>
  <c r="F86" i="19"/>
  <c r="F87" i="19"/>
  <c r="F88" i="19"/>
  <c r="F89" i="19"/>
  <c r="F90" i="19"/>
  <c r="F91" i="19"/>
  <c r="F92" i="19"/>
  <c r="F93" i="19"/>
  <c r="F84" i="19"/>
  <c r="E12" i="19"/>
  <c r="F82" i="19"/>
  <c r="F81" i="19"/>
  <c r="F80" i="19"/>
  <c r="F79" i="19"/>
  <c r="F78" i="19"/>
  <c r="F77" i="19"/>
  <c r="F75" i="19"/>
  <c r="F74" i="19"/>
  <c r="F70" i="19"/>
  <c r="F69" i="19"/>
  <c r="F68" i="19"/>
  <c r="F67" i="19"/>
  <c r="F66" i="19"/>
  <c r="F64" i="19"/>
  <c r="F63" i="19"/>
  <c r="F60" i="19"/>
  <c r="F61" i="19"/>
  <c r="F59" i="19"/>
  <c r="F54" i="19"/>
  <c r="F53" i="19"/>
  <c r="F49" i="19"/>
  <c r="F43" i="19"/>
  <c r="F42" i="19"/>
  <c r="F41" i="19"/>
  <c r="F40" i="19"/>
  <c r="F39" i="19"/>
  <c r="F37" i="19"/>
  <c r="F36" i="19"/>
  <c r="F35" i="19"/>
  <c r="F33" i="19"/>
  <c r="F32" i="19"/>
  <c r="F31" i="19"/>
  <c r="F25" i="19"/>
  <c r="F26" i="19"/>
  <c r="F27" i="19"/>
  <c r="F28" i="19"/>
  <c r="F29" i="19"/>
  <c r="F24" i="19"/>
  <c r="F21" i="19"/>
  <c r="F20" i="19"/>
  <c r="F18" i="19"/>
  <c r="F17" i="19"/>
  <c r="F16" i="19"/>
  <c r="F12" i="19"/>
  <c r="F11" i="19"/>
  <c r="F10" i="19"/>
  <c r="F7" i="19"/>
  <c r="F8" i="19"/>
  <c r="F6" i="19"/>
  <c r="E143" i="19"/>
  <c r="E142" i="19"/>
  <c r="E140" i="19"/>
  <c r="E138" i="19"/>
  <c r="E135" i="19"/>
  <c r="E131" i="19"/>
  <c r="E127" i="19"/>
  <c r="E126" i="19"/>
  <c r="E121" i="19"/>
  <c r="E117" i="19"/>
  <c r="E118" i="19"/>
  <c r="E119" i="19"/>
  <c r="E122" i="19"/>
  <c r="E123" i="19"/>
  <c r="E116" i="19"/>
  <c r="E108" i="19"/>
  <c r="E103" i="19"/>
  <c r="E104" i="19"/>
  <c r="E98" i="19"/>
  <c r="E97" i="19"/>
  <c r="E95" i="19"/>
  <c r="E92" i="19"/>
  <c r="E91" i="19"/>
  <c r="E90" i="19"/>
  <c r="E88" i="19"/>
  <c r="E87" i="19"/>
  <c r="E86" i="19"/>
  <c r="E85" i="19"/>
  <c r="E84" i="19"/>
  <c r="E78" i="19"/>
  <c r="E79" i="19"/>
  <c r="E80" i="19"/>
  <c r="E81" i="19"/>
  <c r="E82" i="19"/>
  <c r="E77" i="19"/>
  <c r="E75" i="19"/>
  <c r="E74" i="19"/>
  <c r="E70" i="19"/>
  <c r="E69" i="19"/>
  <c r="E68" i="19"/>
  <c r="E67" i="19"/>
  <c r="E66" i="19"/>
  <c r="E64" i="19"/>
  <c r="E63" i="19"/>
  <c r="E60" i="19"/>
  <c r="E61" i="19"/>
  <c r="E59" i="19"/>
  <c r="E54" i="19"/>
  <c r="E53" i="19"/>
  <c r="E43" i="19"/>
  <c r="E41" i="19"/>
  <c r="E40" i="19"/>
  <c r="E39" i="19"/>
  <c r="E37" i="19"/>
  <c r="E36" i="19"/>
  <c r="E35" i="19"/>
  <c r="E32" i="19"/>
  <c r="E31" i="19"/>
  <c r="E29" i="19"/>
  <c r="E28" i="19"/>
  <c r="E27" i="19"/>
  <c r="E26" i="19"/>
  <c r="E25" i="19"/>
  <c r="E24" i="19"/>
  <c r="E21" i="19"/>
  <c r="E22" i="19"/>
  <c r="E20" i="19"/>
  <c r="E18" i="19"/>
  <c r="E17" i="19"/>
  <c r="E11" i="19"/>
  <c r="E10" i="19"/>
  <c r="D148" i="19"/>
  <c r="D152" i="19"/>
  <c r="D153" i="19"/>
  <c r="D154" i="19"/>
  <c r="D142" i="19"/>
  <c r="D143" i="19"/>
  <c r="D140" i="19"/>
  <c r="D136" i="19"/>
  <c r="D135" i="19"/>
  <c r="D134" i="19"/>
  <c r="D129" i="19"/>
  <c r="D130" i="19"/>
  <c r="D127" i="19"/>
  <c r="D132" i="19"/>
  <c r="D126" i="19"/>
  <c r="D123" i="19"/>
  <c r="D115" i="19"/>
  <c r="D109" i="19"/>
  <c r="D108" i="19"/>
  <c r="D107" i="19"/>
  <c r="D105" i="19"/>
  <c r="D104" i="19"/>
  <c r="D103" i="19"/>
  <c r="D102" i="19"/>
  <c r="D98" i="19"/>
  <c r="D99" i="19"/>
  <c r="D100" i="19"/>
  <c r="D97" i="19"/>
  <c r="D95" i="19"/>
  <c r="D92" i="19"/>
  <c r="D80" i="19"/>
  <c r="D75" i="19"/>
  <c r="D74" i="19"/>
  <c r="D59" i="19"/>
  <c r="D54" i="19"/>
  <c r="D53" i="19"/>
  <c r="D41" i="19"/>
  <c r="D42" i="19"/>
  <c r="D43" i="19"/>
  <c r="D40" i="19"/>
  <c r="D33" i="19"/>
  <c r="D32" i="19"/>
  <c r="D31" i="19"/>
  <c r="D28" i="19"/>
  <c r="D29" i="19"/>
  <c r="D22" i="19"/>
  <c r="D21" i="19"/>
  <c r="D20" i="19"/>
  <c r="D16" i="19"/>
  <c r="D17" i="19"/>
  <c r="D18" i="19"/>
  <c r="D12" i="19"/>
  <c r="D10" i="19"/>
  <c r="D8" i="19"/>
  <c r="D7" i="19"/>
  <c r="Z52" i="11" l="1"/>
  <c r="F156" i="19"/>
  <c r="E156" i="19"/>
  <c r="W52" i="18"/>
  <c r="W53" i="18"/>
  <c r="V52" i="18"/>
  <c r="J17" i="13"/>
  <c r="F17" i="13"/>
  <c r="D157" i="19"/>
  <c r="D156" i="19"/>
  <c r="C99" i="19"/>
  <c r="C98" i="19"/>
  <c r="C97" i="19"/>
  <c r="C95" i="19"/>
  <c r="C93" i="19"/>
  <c r="C90" i="19"/>
  <c r="C91" i="19"/>
  <c r="C92" i="19"/>
  <c r="C89" i="19"/>
  <c r="C88" i="19"/>
  <c r="C87" i="19"/>
  <c r="C86" i="19"/>
  <c r="C85" i="19"/>
  <c r="C84" i="19"/>
  <c r="C75" i="19"/>
  <c r="C82" i="19"/>
  <c r="C78" i="19"/>
  <c r="C79" i="19"/>
  <c r="C80" i="19"/>
  <c r="C81" i="19"/>
  <c r="C77" i="19"/>
  <c r="C70" i="19"/>
  <c r="C69" i="19"/>
  <c r="C68" i="19"/>
  <c r="C67" i="19"/>
  <c r="C66" i="19"/>
  <c r="C64" i="19"/>
  <c r="C60" i="19"/>
  <c r="C61" i="19"/>
  <c r="C59" i="19"/>
  <c r="C54" i="19"/>
  <c r="C53" i="19"/>
  <c r="C37" i="19"/>
  <c r="C38" i="19"/>
  <c r="C39" i="19"/>
  <c r="C40" i="19"/>
  <c r="C41" i="19"/>
  <c r="C43" i="19"/>
  <c r="C42" i="19"/>
  <c r="C36" i="19"/>
  <c r="C35" i="19"/>
  <c r="C32" i="19"/>
  <c r="C33" i="19"/>
  <c r="C31" i="19"/>
  <c r="C29" i="19"/>
  <c r="C28" i="19"/>
  <c r="C27" i="19"/>
  <c r="C26" i="19"/>
  <c r="C25" i="19"/>
  <c r="C24" i="19"/>
  <c r="C22" i="19"/>
  <c r="C21" i="19"/>
  <c r="C20" i="19"/>
  <c r="C18" i="19"/>
  <c r="C17" i="19"/>
  <c r="C16" i="19"/>
  <c r="C12" i="19"/>
  <c r="C11" i="19"/>
  <c r="C10" i="19"/>
  <c r="C6" i="19"/>
  <c r="C8" i="19"/>
  <c r="C7" i="19"/>
  <c r="B154" i="19"/>
  <c r="B149" i="19"/>
  <c r="B150" i="19"/>
  <c r="B153" i="19"/>
  <c r="B151" i="19"/>
  <c r="B152" i="19"/>
  <c r="B148" i="19"/>
  <c r="B147" i="19"/>
  <c r="B145" i="19"/>
  <c r="B143" i="19"/>
  <c r="B142" i="19"/>
  <c r="B141" i="19"/>
  <c r="B140" i="19"/>
  <c r="B138" i="19"/>
  <c r="B135" i="19"/>
  <c r="B136" i="19"/>
  <c r="B134" i="19"/>
  <c r="B132" i="19"/>
  <c r="B131" i="19"/>
  <c r="B130" i="19"/>
  <c r="B129" i="19"/>
  <c r="B128" i="19"/>
  <c r="B127" i="19"/>
  <c r="B126" i="19"/>
  <c r="B124" i="19"/>
  <c r="B118" i="19"/>
  <c r="B119" i="19"/>
  <c r="B120" i="19"/>
  <c r="B121" i="19"/>
  <c r="B122" i="19"/>
  <c r="B123" i="19"/>
  <c r="B117" i="19"/>
  <c r="B116" i="19"/>
  <c r="B115" i="19"/>
  <c r="B109" i="19"/>
  <c r="B108" i="19"/>
  <c r="B107" i="19"/>
  <c r="B105" i="19"/>
  <c r="B103" i="19"/>
  <c r="B104" i="19"/>
  <c r="B102" i="19"/>
  <c r="B100" i="19"/>
  <c r="B99" i="19"/>
  <c r="B98" i="19"/>
  <c r="B97" i="19"/>
  <c r="B95" i="19"/>
  <c r="B93" i="19"/>
  <c r="B90" i="19"/>
  <c r="B91" i="19"/>
  <c r="B92" i="19"/>
  <c r="B89" i="19"/>
  <c r="B88" i="19"/>
  <c r="B87" i="19"/>
  <c r="B86" i="19"/>
  <c r="B85" i="19"/>
  <c r="B84" i="19"/>
  <c r="B82" i="19"/>
  <c r="B78" i="19"/>
  <c r="B79" i="19"/>
  <c r="B80" i="19"/>
  <c r="B81" i="19"/>
  <c r="B77" i="19"/>
  <c r="B72" i="19"/>
  <c r="B70" i="19"/>
  <c r="B69" i="19"/>
  <c r="B68" i="19"/>
  <c r="B67" i="19"/>
  <c r="B66" i="19"/>
  <c r="B64" i="19"/>
  <c r="B63" i="19"/>
  <c r="B61" i="19"/>
  <c r="B60" i="19"/>
  <c r="B59" i="19"/>
  <c r="B53" i="19"/>
  <c r="B54" i="19"/>
  <c r="G51" i="19"/>
  <c r="B45" i="19"/>
  <c r="B46" i="19"/>
  <c r="B47" i="19"/>
  <c r="B40" i="19"/>
  <c r="B41" i="19"/>
  <c r="B42" i="19"/>
  <c r="B43" i="19"/>
  <c r="B39" i="19"/>
  <c r="B38" i="19"/>
  <c r="B37" i="19"/>
  <c r="B36" i="19"/>
  <c r="B35" i="19"/>
  <c r="B33" i="19"/>
  <c r="B32" i="19"/>
  <c r="B31" i="19"/>
  <c r="B29" i="19"/>
  <c r="B28" i="19"/>
  <c r="B27" i="19"/>
  <c r="B26" i="19"/>
  <c r="B25" i="19"/>
  <c r="B24" i="19"/>
  <c r="B18" i="19"/>
  <c r="B17" i="19"/>
  <c r="B16" i="19"/>
  <c r="B14" i="19"/>
  <c r="B12" i="19"/>
  <c r="B11" i="19"/>
  <c r="B10" i="19"/>
  <c r="B8" i="19"/>
  <c r="B7" i="19"/>
  <c r="B6" i="19"/>
  <c r="M35" i="20"/>
  <c r="M28" i="20"/>
  <c r="M17" i="20"/>
  <c r="L17" i="20"/>
  <c r="AD30" i="20"/>
  <c r="AC30" i="20"/>
  <c r="AC49" i="20" s="1"/>
  <c r="AD25" i="20"/>
  <c r="AC25" i="20"/>
  <c r="AD17" i="20"/>
  <c r="AC17" i="20"/>
  <c r="AD12" i="20"/>
  <c r="AC12" i="20"/>
  <c r="B156" i="19" l="1"/>
  <c r="Z49" i="6"/>
  <c r="AD49" i="20"/>
  <c r="J19" i="13" s="1"/>
  <c r="H20" i="13"/>
  <c r="C156" i="19"/>
  <c r="V5" i="20" l="1"/>
  <c r="V2" i="20"/>
  <c r="M6" i="20"/>
  <c r="M4" i="20"/>
  <c r="E4" i="20"/>
  <c r="B4" i="20"/>
  <c r="B1" i="20"/>
  <c r="Z51" i="20"/>
  <c r="Y51" i="20"/>
  <c r="V44" i="20"/>
  <c r="U44" i="20"/>
  <c r="Q44" i="20"/>
  <c r="P44" i="20"/>
  <c r="U38" i="20"/>
  <c r="Q33" i="20"/>
  <c r="P33" i="20"/>
  <c r="L35" i="20"/>
  <c r="L28" i="20"/>
  <c r="Q26" i="20"/>
  <c r="P26" i="20"/>
  <c r="Z26" i="20"/>
  <c r="Y26" i="20"/>
  <c r="U21" i="20"/>
  <c r="I19" i="20"/>
  <c r="H19" i="20"/>
  <c r="Z17" i="20"/>
  <c r="Y17" i="20"/>
  <c r="Q15" i="20"/>
  <c r="P15" i="20"/>
  <c r="B1" i="12"/>
  <c r="B1" i="6"/>
  <c r="B1" i="11"/>
  <c r="B1" i="18"/>
  <c r="G128" i="19"/>
  <c r="G38" i="19"/>
  <c r="G142" i="19"/>
  <c r="G72" i="19"/>
  <c r="G50" i="19"/>
  <c r="G48" i="19"/>
  <c r="G45" i="19"/>
  <c r="G46" i="19"/>
  <c r="G47" i="19"/>
  <c r="E157" i="19"/>
  <c r="G130" i="19"/>
  <c r="AC51" i="20" l="1"/>
  <c r="H19" i="13"/>
  <c r="L19" i="13" s="1"/>
  <c r="G122" i="19"/>
  <c r="G105" i="19"/>
  <c r="G27" i="19"/>
  <c r="G63" i="19"/>
  <c r="G87" i="19"/>
  <c r="G84" i="19"/>
  <c r="G147" i="19"/>
  <c r="G99" i="19"/>
  <c r="G49" i="19"/>
  <c r="G151" i="19"/>
  <c r="G141" i="19"/>
  <c r="G152" i="19"/>
  <c r="G150" i="19"/>
  <c r="B157" i="19"/>
  <c r="G132" i="19"/>
  <c r="G121" i="19"/>
  <c r="G117" i="19"/>
  <c r="G115" i="19"/>
  <c r="G102" i="19"/>
  <c r="G100" i="19"/>
  <c r="G95" i="19"/>
  <c r="G93" i="19"/>
  <c r="G89" i="19"/>
  <c r="G42" i="19"/>
  <c r="G24" i="19"/>
  <c r="G14" i="19"/>
  <c r="G154" i="19"/>
  <c r="G80" i="19"/>
  <c r="G118" i="19"/>
  <c r="G129" i="19"/>
  <c r="G69" i="19"/>
  <c r="G85" i="19"/>
  <c r="G135" i="19"/>
  <c r="G81" i="19"/>
  <c r="G91" i="19"/>
  <c r="G138" i="19"/>
  <c r="F157" i="19"/>
  <c r="G61" i="19"/>
  <c r="G11" i="19"/>
  <c r="G43" i="19"/>
  <c r="G90" i="19"/>
  <c r="G25" i="19"/>
  <c r="G59" i="19"/>
  <c r="G35" i="19"/>
  <c r="G149" i="19"/>
  <c r="G143" i="19"/>
  <c r="G120" i="19"/>
  <c r="G116" i="19"/>
  <c r="G124" i="19"/>
  <c r="G107" i="19"/>
  <c r="G103" i="19"/>
  <c r="G97" i="19"/>
  <c r="G86" i="19"/>
  <c r="G66" i="19"/>
  <c r="G64" i="19"/>
  <c r="G60" i="19"/>
  <c r="G40" i="19"/>
  <c r="G39" i="19"/>
  <c r="G10" i="19"/>
  <c r="G131" i="19"/>
  <c r="G104" i="19"/>
  <c r="G98" i="19"/>
  <c r="G88" i="19"/>
  <c r="G79" i="19"/>
  <c r="G78" i="19"/>
  <c r="G77" i="19"/>
  <c r="G75" i="19"/>
  <c r="G36" i="19"/>
  <c r="G21" i="19"/>
  <c r="E159" i="19"/>
  <c r="G126" i="19"/>
  <c r="G109" i="19"/>
  <c r="G108" i="19"/>
  <c r="G74" i="19"/>
  <c r="G54" i="19"/>
  <c r="G53" i="19"/>
  <c r="G41" i="19"/>
  <c r="G31" i="19"/>
  <c r="G20" i="19"/>
  <c r="G8" i="19"/>
  <c r="G7" i="19"/>
  <c r="G153" i="19"/>
  <c r="G140" i="19"/>
  <c r="G136" i="19"/>
  <c r="G134" i="19"/>
  <c r="G127" i="19"/>
  <c r="G123" i="19"/>
  <c r="G119" i="19"/>
  <c r="G92" i="19"/>
  <c r="G82" i="19"/>
  <c r="G68" i="19"/>
  <c r="G67" i="19"/>
  <c r="G70" i="19"/>
  <c r="G37" i="19"/>
  <c r="G33" i="19"/>
  <c r="G26" i="19"/>
  <c r="G22" i="19"/>
  <c r="G12" i="19"/>
  <c r="G6" i="19"/>
  <c r="G32" i="19"/>
  <c r="G28" i="19"/>
  <c r="G29" i="19"/>
  <c r="G18" i="19"/>
  <c r="G17" i="19"/>
  <c r="G16" i="19"/>
  <c r="G148" i="19"/>
  <c r="C157" i="19"/>
  <c r="C159" i="19" s="1"/>
  <c r="G145" i="19"/>
  <c r="AD51" i="20" l="1"/>
  <c r="I4" i="20" s="1"/>
  <c r="G156" i="19"/>
  <c r="G157" i="19"/>
  <c r="B159" i="19"/>
  <c r="D159" i="19"/>
  <c r="F159" i="19"/>
  <c r="V5" i="12"/>
  <c r="V2" i="12"/>
  <c r="M6" i="12"/>
  <c r="M4" i="12"/>
  <c r="E4" i="12"/>
  <c r="B4" i="12"/>
  <c r="L6" i="6"/>
  <c r="R5" i="6"/>
  <c r="R2" i="6"/>
  <c r="Q7" i="18"/>
  <c r="Q4" i="18"/>
  <c r="J8" i="18"/>
  <c r="J6" i="18"/>
  <c r="B6" i="18"/>
  <c r="B4" i="6"/>
  <c r="L4" i="6"/>
  <c r="E4" i="6"/>
  <c r="Z36" i="11"/>
  <c r="Z25" i="11"/>
  <c r="P12" i="11"/>
  <c r="P42" i="11"/>
  <c r="P23" i="11"/>
  <c r="L44" i="11"/>
  <c r="AA47" i="6" l="1"/>
  <c r="J18" i="13" s="1"/>
  <c r="J20" i="13"/>
  <c r="L20" i="13" s="1"/>
  <c r="H4" i="11"/>
  <c r="H17" i="13"/>
  <c r="L17" i="13" s="1"/>
  <c r="AC49" i="12"/>
  <c r="G159" i="19"/>
  <c r="L26" i="11"/>
  <c r="L32" i="11"/>
  <c r="L13" i="11"/>
  <c r="H13" i="11"/>
  <c r="Y12" i="11"/>
  <c r="Y20" i="11"/>
  <c r="Y25" i="11"/>
  <c r="Y36" i="11"/>
  <c r="Y52" i="11" l="1"/>
  <c r="AA49" i="6"/>
  <c r="H4" i="6" s="1"/>
  <c r="I4" i="12"/>
  <c r="H18" i="13"/>
  <c r="L18" i="13" s="1"/>
  <c r="E23" i="1"/>
  <c r="B152" i="1"/>
  <c r="B153" i="1"/>
  <c r="B154" i="1"/>
  <c r="B155" i="1"/>
  <c r="B156" i="1"/>
  <c r="B157" i="1"/>
  <c r="B158" i="1"/>
  <c r="B151" i="1"/>
  <c r="B149" i="1"/>
  <c r="B145" i="1"/>
  <c r="B146" i="1"/>
  <c r="B147" i="1"/>
  <c r="B144" i="1"/>
  <c r="B142" i="1"/>
  <c r="B139" i="1"/>
  <c r="B140" i="1"/>
  <c r="B138" i="1"/>
  <c r="B131" i="1"/>
  <c r="B132" i="1"/>
  <c r="B133" i="1"/>
  <c r="B134" i="1"/>
  <c r="B135" i="1"/>
  <c r="B136" i="1"/>
  <c r="B130" i="1"/>
  <c r="B120" i="1"/>
  <c r="B121" i="1"/>
  <c r="B122" i="1"/>
  <c r="B123" i="1"/>
  <c r="B124" i="1"/>
  <c r="B125" i="1"/>
  <c r="B126" i="1"/>
  <c r="B127" i="1"/>
  <c r="B128" i="1"/>
  <c r="B119" i="1"/>
  <c r="B115" i="1"/>
  <c r="B116" i="1"/>
  <c r="B114" i="1"/>
  <c r="B110" i="1"/>
  <c r="B111" i="1"/>
  <c r="B112" i="1"/>
  <c r="B109" i="1"/>
  <c r="B105" i="1"/>
  <c r="B106" i="1"/>
  <c r="B107" i="1"/>
  <c r="B104" i="1"/>
  <c r="B102" i="1"/>
  <c r="B92" i="1"/>
  <c r="B93" i="1"/>
  <c r="B94" i="1"/>
  <c r="B95" i="1"/>
  <c r="B96" i="1"/>
  <c r="B97" i="1"/>
  <c r="B98" i="1"/>
  <c r="B99" i="1"/>
  <c r="B100" i="1"/>
  <c r="B91" i="1"/>
  <c r="B84" i="1"/>
  <c r="B85" i="1"/>
  <c r="B86" i="1"/>
  <c r="B87" i="1"/>
  <c r="B88" i="1"/>
  <c r="B89" i="1"/>
  <c r="B83" i="1"/>
  <c r="B81" i="1"/>
  <c r="B80" i="1"/>
  <c r="B78" i="1"/>
  <c r="G78" i="1" s="1"/>
  <c r="B73" i="1"/>
  <c r="B74" i="1"/>
  <c r="B75" i="1"/>
  <c r="B76" i="1"/>
  <c r="B72" i="1"/>
  <c r="B70" i="1"/>
  <c r="B69" i="1"/>
  <c r="B65" i="1"/>
  <c r="B66" i="1"/>
  <c r="B67" i="1"/>
  <c r="B64" i="1"/>
  <c r="B62" i="1"/>
  <c r="B61" i="1"/>
  <c r="B53" i="1"/>
  <c r="B54" i="1"/>
  <c r="G54" i="1" s="1"/>
  <c r="B55" i="1"/>
  <c r="G55" i="1" s="1"/>
  <c r="B52" i="1"/>
  <c r="G52" i="1" s="1"/>
  <c r="B49" i="1"/>
  <c r="G49" i="1" s="1"/>
  <c r="B50" i="1"/>
  <c r="G50" i="1" s="1"/>
  <c r="B51" i="1"/>
  <c r="G51" i="1" s="1"/>
  <c r="B48" i="1"/>
  <c r="G48" i="1" s="1"/>
  <c r="B39" i="1"/>
  <c r="B40" i="1"/>
  <c r="B41" i="1"/>
  <c r="B42" i="1"/>
  <c r="B43" i="1"/>
  <c r="B44" i="1"/>
  <c r="B45" i="1"/>
  <c r="B46" i="1"/>
  <c r="B38" i="1"/>
  <c r="B35" i="1"/>
  <c r="B36" i="1"/>
  <c r="B34" i="1"/>
  <c r="B28" i="1"/>
  <c r="B29" i="1"/>
  <c r="B30" i="1"/>
  <c r="B31" i="1"/>
  <c r="B32" i="1"/>
  <c r="B27" i="1"/>
  <c r="B22" i="1"/>
  <c r="B23" i="1"/>
  <c r="B24" i="1"/>
  <c r="B25" i="1"/>
  <c r="B21" i="1"/>
  <c r="B19" i="1"/>
  <c r="B18" i="1"/>
  <c r="B17" i="1"/>
  <c r="B16" i="1"/>
  <c r="B14" i="1"/>
  <c r="B11" i="1"/>
  <c r="B12" i="1"/>
  <c r="B10" i="1"/>
  <c r="B7" i="1"/>
  <c r="B8" i="1"/>
  <c r="B6" i="1"/>
  <c r="F16" i="13"/>
  <c r="E133" i="1"/>
  <c r="E135" i="1"/>
  <c r="D12" i="1"/>
  <c r="D10" i="1"/>
  <c r="D8" i="1"/>
  <c r="D7" i="1"/>
  <c r="D6" i="1"/>
  <c r="D16" i="1"/>
  <c r="E6" i="1"/>
  <c r="F142" i="1"/>
  <c r="F87" i="1"/>
  <c r="F88" i="1"/>
  <c r="F89" i="1"/>
  <c r="F39" i="1"/>
  <c r="F40" i="1"/>
  <c r="F41" i="1"/>
  <c r="F42" i="1"/>
  <c r="F38" i="1"/>
  <c r="F73" i="1"/>
  <c r="F74" i="1"/>
  <c r="F72" i="1"/>
  <c r="E46" i="1"/>
  <c r="C158" i="1"/>
  <c r="C142" i="1"/>
  <c r="C139" i="1"/>
  <c r="C135" i="1"/>
  <c r="C131" i="1"/>
  <c r="C133" i="1"/>
  <c r="C136" i="1"/>
  <c r="C120" i="1"/>
  <c r="C121" i="1"/>
  <c r="C122" i="1"/>
  <c r="C123" i="1"/>
  <c r="C124" i="1"/>
  <c r="C125" i="1"/>
  <c r="C126" i="1"/>
  <c r="C127" i="1"/>
  <c r="C114" i="1"/>
  <c r="C110" i="1"/>
  <c r="C111" i="1"/>
  <c r="C105" i="1"/>
  <c r="C106" i="1"/>
  <c r="C104" i="1"/>
  <c r="C92" i="1"/>
  <c r="C93" i="1"/>
  <c r="C94" i="1"/>
  <c r="C95" i="1"/>
  <c r="C96" i="1"/>
  <c r="C97" i="1"/>
  <c r="C91" i="1"/>
  <c r="C84" i="1"/>
  <c r="C85" i="1"/>
  <c r="C86" i="1"/>
  <c r="C87" i="1"/>
  <c r="C88" i="1"/>
  <c r="C89" i="1"/>
  <c r="C83" i="1"/>
  <c r="C81" i="1"/>
  <c r="C73" i="1"/>
  <c r="C74" i="1"/>
  <c r="C75" i="1"/>
  <c r="C76" i="1"/>
  <c r="C72" i="1"/>
  <c r="C65" i="1"/>
  <c r="C66" i="1"/>
  <c r="C67" i="1"/>
  <c r="C61" i="1"/>
  <c r="C62" i="1"/>
  <c r="C39" i="1"/>
  <c r="C40" i="1"/>
  <c r="C41" i="1"/>
  <c r="C42" i="1"/>
  <c r="C43" i="1"/>
  <c r="C44" i="1"/>
  <c r="C45" i="1"/>
  <c r="C46" i="1"/>
  <c r="C38" i="1"/>
  <c r="C35" i="1"/>
  <c r="C36" i="1"/>
  <c r="C34" i="1"/>
  <c r="C29" i="1"/>
  <c r="C30" i="1"/>
  <c r="C31" i="1"/>
  <c r="C22" i="1"/>
  <c r="C21" i="1"/>
  <c r="C18" i="1"/>
  <c r="C12" i="1"/>
  <c r="C10" i="1"/>
  <c r="C7" i="1"/>
  <c r="C6" i="1"/>
  <c r="F127" i="1"/>
  <c r="F128" i="1"/>
  <c r="D158" i="1"/>
  <c r="F24" i="1"/>
  <c r="F25" i="1"/>
  <c r="C25" i="1"/>
  <c r="C24" i="1"/>
  <c r="E124" i="1"/>
  <c r="E147" i="1"/>
  <c r="E146" i="1"/>
  <c r="E145" i="1"/>
  <c r="E144" i="1"/>
  <c r="E142" i="1"/>
  <c r="E139" i="1"/>
  <c r="E131" i="1"/>
  <c r="E130" i="1"/>
  <c r="E127" i="1"/>
  <c r="E126" i="1"/>
  <c r="E125" i="1"/>
  <c r="E123" i="1"/>
  <c r="E122" i="1"/>
  <c r="E121" i="1"/>
  <c r="E120" i="1"/>
  <c r="E115" i="1"/>
  <c r="E114" i="1"/>
  <c r="E112" i="1"/>
  <c r="E111" i="1"/>
  <c r="E110" i="1"/>
  <c r="E105" i="1"/>
  <c r="E104" i="1"/>
  <c r="E102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3" i="1"/>
  <c r="E81" i="1"/>
  <c r="E80" i="1"/>
  <c r="E76" i="1"/>
  <c r="E75" i="1"/>
  <c r="E74" i="1"/>
  <c r="E73" i="1"/>
  <c r="E72" i="1"/>
  <c r="E70" i="1"/>
  <c r="E69" i="1"/>
  <c r="E67" i="1"/>
  <c r="E66" i="1"/>
  <c r="E65" i="1"/>
  <c r="E64" i="1"/>
  <c r="E62" i="1"/>
  <c r="E61" i="1"/>
  <c r="E44" i="1"/>
  <c r="E43" i="1"/>
  <c r="E42" i="1"/>
  <c r="E40" i="1"/>
  <c r="E39" i="1"/>
  <c r="E38" i="1"/>
  <c r="E35" i="1"/>
  <c r="E34" i="1"/>
  <c r="E32" i="1"/>
  <c r="E31" i="1"/>
  <c r="E30" i="1"/>
  <c r="E29" i="1"/>
  <c r="E28" i="1"/>
  <c r="E27" i="1"/>
  <c r="E22" i="1"/>
  <c r="E21" i="1"/>
  <c r="E18" i="1"/>
  <c r="E17" i="1"/>
  <c r="E16" i="1"/>
  <c r="E14" i="1"/>
  <c r="E12" i="1"/>
  <c r="E11" i="1"/>
  <c r="E10" i="1"/>
  <c r="E7" i="1"/>
  <c r="C128" i="1"/>
  <c r="F158" i="1"/>
  <c r="F157" i="1"/>
  <c r="F156" i="1"/>
  <c r="F155" i="1"/>
  <c r="F154" i="1"/>
  <c r="F153" i="1"/>
  <c r="F151" i="1"/>
  <c r="F149" i="1"/>
  <c r="F147" i="1"/>
  <c r="F146" i="1"/>
  <c r="F144" i="1"/>
  <c r="F140" i="1"/>
  <c r="F139" i="1"/>
  <c r="F136" i="1"/>
  <c r="F135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6" i="1"/>
  <c r="F115" i="1"/>
  <c r="F114" i="1"/>
  <c r="F112" i="1"/>
  <c r="F111" i="1"/>
  <c r="F110" i="1"/>
  <c r="F109" i="1"/>
  <c r="F107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86" i="1"/>
  <c r="F85" i="1"/>
  <c r="F84" i="1"/>
  <c r="F83" i="1"/>
  <c r="F81" i="1"/>
  <c r="F80" i="1"/>
  <c r="F76" i="1"/>
  <c r="F75" i="1"/>
  <c r="F70" i="1"/>
  <c r="F69" i="1"/>
  <c r="F67" i="1"/>
  <c r="F66" i="1"/>
  <c r="F65" i="1"/>
  <c r="F64" i="1"/>
  <c r="F62" i="1"/>
  <c r="F61" i="1"/>
  <c r="F53" i="1"/>
  <c r="F46" i="1"/>
  <c r="F45" i="1"/>
  <c r="F44" i="1"/>
  <c r="F43" i="1"/>
  <c r="F36" i="1"/>
  <c r="F35" i="1"/>
  <c r="F34" i="1"/>
  <c r="F32" i="1"/>
  <c r="F31" i="1"/>
  <c r="F30" i="1"/>
  <c r="F29" i="1"/>
  <c r="F28" i="1"/>
  <c r="F27" i="1"/>
  <c r="F22" i="1"/>
  <c r="F21" i="1"/>
  <c r="F19" i="1"/>
  <c r="F18" i="1"/>
  <c r="F17" i="1"/>
  <c r="F16" i="1"/>
  <c r="F12" i="1"/>
  <c r="F11" i="1"/>
  <c r="F10" i="1"/>
  <c r="F6" i="1"/>
  <c r="F8" i="1"/>
  <c r="F7" i="1"/>
  <c r="G2" i="9"/>
  <c r="G6" i="9"/>
  <c r="G7" i="9"/>
  <c r="M7" i="9"/>
  <c r="G9" i="9"/>
  <c r="I47" i="9"/>
  <c r="C8" i="1"/>
  <c r="C11" i="1"/>
  <c r="C16" i="1"/>
  <c r="C17" i="1"/>
  <c r="D17" i="1"/>
  <c r="D18" i="1"/>
  <c r="C19" i="1"/>
  <c r="D19" i="1"/>
  <c r="D21" i="1"/>
  <c r="D22" i="1"/>
  <c r="C27" i="1"/>
  <c r="C28" i="1"/>
  <c r="D31" i="1"/>
  <c r="C32" i="1"/>
  <c r="D32" i="1"/>
  <c r="D34" i="1"/>
  <c r="D35" i="1"/>
  <c r="D36" i="1"/>
  <c r="D43" i="1"/>
  <c r="D44" i="1"/>
  <c r="D45" i="1"/>
  <c r="D46" i="1"/>
  <c r="D61" i="1"/>
  <c r="D62" i="1"/>
  <c r="C64" i="1"/>
  <c r="D64" i="1"/>
  <c r="D65" i="1"/>
  <c r="C70" i="1"/>
  <c r="D80" i="1"/>
  <c r="D81" i="1"/>
  <c r="D86" i="1"/>
  <c r="C98" i="1"/>
  <c r="C99" i="1"/>
  <c r="D99" i="1"/>
  <c r="C100" i="1"/>
  <c r="D100" i="1"/>
  <c r="C102" i="1"/>
  <c r="D102" i="1"/>
  <c r="D104" i="1"/>
  <c r="D105" i="1"/>
  <c r="D106" i="1"/>
  <c r="D107" i="1"/>
  <c r="C109" i="1"/>
  <c r="D109" i="1"/>
  <c r="D110" i="1"/>
  <c r="D111" i="1"/>
  <c r="C112" i="1"/>
  <c r="D112" i="1"/>
  <c r="D114" i="1"/>
  <c r="C115" i="1"/>
  <c r="D115" i="1"/>
  <c r="C116" i="1"/>
  <c r="D116" i="1"/>
  <c r="C119" i="1"/>
  <c r="D127" i="1"/>
  <c r="C130" i="1"/>
  <c r="D130" i="1"/>
  <c r="D131" i="1"/>
  <c r="D133" i="1"/>
  <c r="D134" i="1"/>
  <c r="D136" i="1"/>
  <c r="C138" i="1"/>
  <c r="D138" i="1"/>
  <c r="D139" i="1"/>
  <c r="C140" i="1"/>
  <c r="D140" i="1"/>
  <c r="C144" i="1"/>
  <c r="D144" i="1"/>
  <c r="D145" i="1"/>
  <c r="C146" i="1"/>
  <c r="D146" i="1"/>
  <c r="C147" i="1"/>
  <c r="D147" i="1"/>
  <c r="C151" i="1"/>
  <c r="D152" i="1"/>
  <c r="C156" i="1"/>
  <c r="D156" i="1"/>
  <c r="C157" i="1"/>
  <c r="D157" i="1"/>
  <c r="E161" i="1"/>
  <c r="R2" i="11"/>
  <c r="B4" i="11"/>
  <c r="L4" i="11"/>
  <c r="R5" i="11"/>
  <c r="L6" i="11"/>
  <c r="G72" i="1" l="1"/>
  <c r="F25" i="13"/>
  <c r="G14" i="1"/>
  <c r="G149" i="1"/>
  <c r="G155" i="1"/>
  <c r="G23" i="1"/>
  <c r="G96" i="1"/>
  <c r="I48" i="9"/>
  <c r="G29" i="1"/>
  <c r="J16" i="13"/>
  <c r="H16" i="13"/>
  <c r="H25" i="13" s="1"/>
  <c r="G24" i="1"/>
  <c r="G153" i="1"/>
  <c r="G46" i="1"/>
  <c r="G45" i="1"/>
  <c r="G41" i="1"/>
  <c r="G134" i="1"/>
  <c r="G133" i="1"/>
  <c r="G83" i="1"/>
  <c r="G89" i="1"/>
  <c r="G92" i="1"/>
  <c r="G126" i="1"/>
  <c r="G121" i="1"/>
  <c r="G75" i="1"/>
  <c r="G70" i="1"/>
  <c r="G93" i="1"/>
  <c r="G97" i="1"/>
  <c r="G65" i="1"/>
  <c r="G25" i="1"/>
  <c r="G12" i="1"/>
  <c r="G127" i="1"/>
  <c r="G7" i="1"/>
  <c r="G151" i="1"/>
  <c r="G140" i="1"/>
  <c r="G67" i="1"/>
  <c r="G114" i="1"/>
  <c r="G125" i="1"/>
  <c r="G27" i="1"/>
  <c r="G16" i="1"/>
  <c r="C161" i="1"/>
  <c r="G156" i="1"/>
  <c r="D161" i="1"/>
  <c r="G142" i="1"/>
  <c r="G138" i="1"/>
  <c r="G99" i="1"/>
  <c r="G74" i="1"/>
  <c r="G91" i="1"/>
  <c r="G80" i="1"/>
  <c r="G53" i="1"/>
  <c r="G132" i="1"/>
  <c r="G107" i="1"/>
  <c r="G69" i="1"/>
  <c r="G40" i="1"/>
  <c r="G17" i="1"/>
  <c r="G128" i="1"/>
  <c r="G158" i="1"/>
  <c r="G146" i="1"/>
  <c r="G81" i="1"/>
  <c r="G39" i="1"/>
  <c r="G31" i="1"/>
  <c r="G10" i="1"/>
  <c r="G124" i="1"/>
  <c r="F161" i="1"/>
  <c r="G145" i="1"/>
  <c r="G135" i="1"/>
  <c r="G131" i="1"/>
  <c r="G104" i="1"/>
  <c r="G102" i="1"/>
  <c r="G87" i="1"/>
  <c r="G76" i="1"/>
  <c r="G38" i="1"/>
  <c r="G35" i="1"/>
  <c r="G147" i="1"/>
  <c r="G106" i="1"/>
  <c r="G98" i="1"/>
  <c r="G18" i="1"/>
  <c r="G8" i="1"/>
  <c r="G28" i="1"/>
  <c r="G116" i="1"/>
  <c r="G36" i="1"/>
  <c r="G157" i="1"/>
  <c r="G152" i="1"/>
  <c r="G130" i="1"/>
  <c r="G119" i="1"/>
  <c r="G30" i="1"/>
  <c r="G85" i="1"/>
  <c r="G122" i="1"/>
  <c r="G115" i="1"/>
  <c r="G62" i="1"/>
  <c r="G19" i="1"/>
  <c r="F160" i="1"/>
  <c r="B161" i="1"/>
  <c r="G43" i="1"/>
  <c r="G66" i="1"/>
  <c r="G21" i="1"/>
  <c r="G44" i="1"/>
  <c r="G120" i="1"/>
  <c r="G144" i="1"/>
  <c r="G136" i="1"/>
  <c r="G64" i="1"/>
  <c r="G11" i="1"/>
  <c r="L22" i="13"/>
  <c r="G61" i="1"/>
  <c r="G110" i="1"/>
  <c r="G154" i="1"/>
  <c r="G109" i="1"/>
  <c r="G100" i="1"/>
  <c r="G94" i="1"/>
  <c r="G111" i="1"/>
  <c r="D160" i="1"/>
  <c r="G6" i="1"/>
  <c r="G112" i="1"/>
  <c r="G123" i="1"/>
  <c r="G105" i="1"/>
  <c r="G95" i="1"/>
  <c r="G88" i="1"/>
  <c r="G86" i="1"/>
  <c r="G84" i="1"/>
  <c r="G42" i="1"/>
  <c r="G34" i="1"/>
  <c r="G32" i="1"/>
  <c r="B160" i="1"/>
  <c r="G139" i="1"/>
  <c r="C160" i="1"/>
  <c r="G73" i="1"/>
  <c r="E160" i="1"/>
  <c r="E163" i="1" s="1"/>
  <c r="G22" i="1"/>
  <c r="J23" i="13" l="1"/>
  <c r="L23" i="13" s="1"/>
  <c r="L16" i="13"/>
  <c r="D163" i="1"/>
  <c r="V53" i="18"/>
  <c r="G6" i="18"/>
  <c r="F163" i="1"/>
  <c r="C163" i="1"/>
  <c r="G161" i="1"/>
  <c r="B163" i="1"/>
  <c r="G160" i="1"/>
  <c r="L25" i="13" l="1"/>
  <c r="J25" i="13"/>
  <c r="G163" i="1"/>
</calcChain>
</file>

<file path=xl/sharedStrings.xml><?xml version="1.0" encoding="utf-8"?>
<sst xmlns="http://schemas.openxmlformats.org/spreadsheetml/2006/main" count="2145" uniqueCount="941">
  <si>
    <t>南日本</t>
    <rPh sb="0" eb="1">
      <t>ミナミ</t>
    </rPh>
    <rPh sb="1" eb="3">
      <t>ニホン</t>
    </rPh>
    <phoneticPr fontId="1"/>
  </si>
  <si>
    <t>朝日</t>
    <rPh sb="0" eb="2">
      <t>アサヒ</t>
    </rPh>
    <phoneticPr fontId="1"/>
  </si>
  <si>
    <t>読売</t>
    <rPh sb="0" eb="2">
      <t>ヨミウリ</t>
    </rPh>
    <phoneticPr fontId="1"/>
  </si>
  <si>
    <t>毎日</t>
    <rPh sb="0" eb="2">
      <t>マイニチ</t>
    </rPh>
    <phoneticPr fontId="1"/>
  </si>
  <si>
    <t>日経</t>
    <rPh sb="0" eb="2">
      <t>ニッケイ</t>
    </rPh>
    <phoneticPr fontId="1"/>
  </si>
  <si>
    <t>合計</t>
    <rPh sb="0" eb="2">
      <t>ゴウケイ</t>
    </rPh>
    <phoneticPr fontId="1"/>
  </si>
  <si>
    <t>川内</t>
    <rPh sb="0" eb="2">
      <t>センダイ</t>
    </rPh>
    <phoneticPr fontId="1"/>
  </si>
  <si>
    <t>喜入</t>
    <rPh sb="0" eb="2">
      <t>キイレ</t>
    </rPh>
    <phoneticPr fontId="1"/>
  </si>
  <si>
    <t>松元</t>
    <rPh sb="0" eb="2">
      <t>マツモト</t>
    </rPh>
    <phoneticPr fontId="1"/>
  </si>
  <si>
    <t>郡山</t>
    <rPh sb="0" eb="2">
      <t>コオリヤマ</t>
    </rPh>
    <phoneticPr fontId="1"/>
  </si>
  <si>
    <t>指宿</t>
    <rPh sb="0" eb="2">
      <t>イブスキ</t>
    </rPh>
    <phoneticPr fontId="1"/>
  </si>
  <si>
    <t>指宿北部</t>
    <rPh sb="0" eb="2">
      <t>イブスキ</t>
    </rPh>
    <rPh sb="2" eb="4">
      <t>ホクブ</t>
    </rPh>
    <phoneticPr fontId="1"/>
  </si>
  <si>
    <t>山川</t>
    <rPh sb="0" eb="2">
      <t>ヤマカワ</t>
    </rPh>
    <phoneticPr fontId="1"/>
  </si>
  <si>
    <t>枕崎</t>
    <rPh sb="0" eb="2">
      <t>マクラザキ</t>
    </rPh>
    <phoneticPr fontId="1"/>
  </si>
  <si>
    <t>えい開聞</t>
    <rPh sb="2" eb="4">
      <t>カイモン</t>
    </rPh>
    <phoneticPr fontId="1"/>
  </si>
  <si>
    <t>川辺</t>
    <rPh sb="0" eb="2">
      <t>カワナベ</t>
    </rPh>
    <phoneticPr fontId="1"/>
  </si>
  <si>
    <t>知覧</t>
    <rPh sb="0" eb="2">
      <t>チラン</t>
    </rPh>
    <phoneticPr fontId="1"/>
  </si>
  <si>
    <t>知覧南部</t>
    <rPh sb="0" eb="2">
      <t>チラン</t>
    </rPh>
    <rPh sb="2" eb="4">
      <t>ナンブ</t>
    </rPh>
    <phoneticPr fontId="1"/>
  </si>
  <si>
    <t>加世田</t>
    <rPh sb="0" eb="3">
      <t>カセダ</t>
    </rPh>
    <phoneticPr fontId="1"/>
  </si>
  <si>
    <t>加世田西部</t>
    <rPh sb="0" eb="3">
      <t>カセダ</t>
    </rPh>
    <rPh sb="3" eb="5">
      <t>セイブ</t>
    </rPh>
    <phoneticPr fontId="1"/>
  </si>
  <si>
    <t>坊泊</t>
    <rPh sb="0" eb="1">
      <t>ボウ</t>
    </rPh>
    <rPh sb="1" eb="2">
      <t>トマリ</t>
    </rPh>
    <phoneticPr fontId="1"/>
  </si>
  <si>
    <t>北田布施</t>
    <rPh sb="0" eb="1">
      <t>キタ</t>
    </rPh>
    <rPh sb="1" eb="4">
      <t>タブセ</t>
    </rPh>
    <phoneticPr fontId="1"/>
  </si>
  <si>
    <t>吹上</t>
    <rPh sb="0" eb="2">
      <t>フキアゲ</t>
    </rPh>
    <phoneticPr fontId="1"/>
  </si>
  <si>
    <t>日置</t>
    <rPh sb="0" eb="2">
      <t>ヒオキ</t>
    </rPh>
    <phoneticPr fontId="1"/>
  </si>
  <si>
    <t>伊集院</t>
    <rPh sb="0" eb="3">
      <t>イジュウイン</t>
    </rPh>
    <phoneticPr fontId="1"/>
  </si>
  <si>
    <t>伊集院中央</t>
    <rPh sb="0" eb="3">
      <t>イジュウイン</t>
    </rPh>
    <rPh sb="3" eb="5">
      <t>チュウオウ</t>
    </rPh>
    <phoneticPr fontId="1"/>
  </si>
  <si>
    <t>伊集院北</t>
    <rPh sb="0" eb="3">
      <t>イジュウイン</t>
    </rPh>
    <rPh sb="3" eb="4">
      <t>キタ</t>
    </rPh>
    <phoneticPr fontId="1"/>
  </si>
  <si>
    <t>東市来</t>
    <rPh sb="0" eb="1">
      <t>ヒガシ</t>
    </rPh>
    <rPh sb="1" eb="3">
      <t>イチキ</t>
    </rPh>
    <phoneticPr fontId="1"/>
  </si>
  <si>
    <t>市来</t>
    <rPh sb="0" eb="2">
      <t>イチキ</t>
    </rPh>
    <phoneticPr fontId="1"/>
  </si>
  <si>
    <t>串木野</t>
    <rPh sb="0" eb="3">
      <t>クシキノ</t>
    </rPh>
    <phoneticPr fontId="1"/>
  </si>
  <si>
    <t>串木野西部</t>
    <rPh sb="0" eb="3">
      <t>クシキノ</t>
    </rPh>
    <rPh sb="3" eb="5">
      <t>セイブ</t>
    </rPh>
    <phoneticPr fontId="1"/>
  </si>
  <si>
    <t>川内中央</t>
    <rPh sb="0" eb="2">
      <t>センダイ</t>
    </rPh>
    <rPh sb="2" eb="4">
      <t>チュウオウ</t>
    </rPh>
    <phoneticPr fontId="1"/>
  </si>
  <si>
    <t>隈之城</t>
    <rPh sb="0" eb="3">
      <t>クマノジョウ</t>
    </rPh>
    <phoneticPr fontId="1"/>
  </si>
  <si>
    <t>西方</t>
    <rPh sb="0" eb="2">
      <t>ニシカタ</t>
    </rPh>
    <phoneticPr fontId="1"/>
  </si>
  <si>
    <t>川内東郷</t>
    <rPh sb="0" eb="2">
      <t>センダイ</t>
    </rPh>
    <rPh sb="2" eb="4">
      <t>トウゴウ</t>
    </rPh>
    <phoneticPr fontId="1"/>
  </si>
  <si>
    <t>川内南部</t>
    <rPh sb="0" eb="2">
      <t>センダイ</t>
    </rPh>
    <rPh sb="2" eb="4">
      <t>ナンブ</t>
    </rPh>
    <phoneticPr fontId="1"/>
  </si>
  <si>
    <t>新鹿児島市</t>
    <rPh sb="0" eb="1">
      <t>シン</t>
    </rPh>
    <rPh sb="1" eb="5">
      <t>カゴシマシ</t>
    </rPh>
    <phoneticPr fontId="1"/>
  </si>
  <si>
    <t>指宿市</t>
    <rPh sb="0" eb="3">
      <t>イブスキシ</t>
    </rPh>
    <phoneticPr fontId="1"/>
  </si>
  <si>
    <t>枕崎市</t>
    <rPh sb="0" eb="3">
      <t>マクラザキシ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</si>
  <si>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</si>
  <si>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</si>
  <si>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</si>
  <si>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</si>
  <si>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</si>
  <si>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入来</t>
    <rPh sb="0" eb="2">
      <t>イリキ</t>
    </rPh>
    <phoneticPr fontId="1"/>
  </si>
  <si>
    <t>祁答院</t>
    <rPh sb="0" eb="3">
      <t>ケドウイン</t>
    </rPh>
    <phoneticPr fontId="1"/>
  </si>
  <si>
    <t>手打</t>
    <rPh sb="0" eb="2">
      <t>テウ</t>
    </rPh>
    <phoneticPr fontId="1"/>
  </si>
  <si>
    <t>長浜</t>
    <rPh sb="0" eb="2">
      <t>ナガハマ</t>
    </rPh>
    <phoneticPr fontId="1"/>
  </si>
  <si>
    <t>青瀬</t>
    <rPh sb="0" eb="2">
      <t>アオセ</t>
    </rPh>
    <phoneticPr fontId="1"/>
  </si>
  <si>
    <t>鹿島</t>
    <rPh sb="0" eb="2">
      <t>カシマ</t>
    </rPh>
    <phoneticPr fontId="1"/>
  </si>
  <si>
    <t>里</t>
    <rPh sb="0" eb="1">
      <t>サト</t>
    </rPh>
    <phoneticPr fontId="1"/>
  </si>
  <si>
    <t>中甑</t>
    <rPh sb="0" eb="2">
      <t>ナカコシキ</t>
    </rPh>
    <phoneticPr fontId="1"/>
  </si>
  <si>
    <t>平良</t>
    <rPh sb="0" eb="2">
      <t>タイラ</t>
    </rPh>
    <phoneticPr fontId="1"/>
  </si>
  <si>
    <t>（甑島地区）</t>
    <rPh sb="1" eb="2">
      <t>コシキ</t>
    </rPh>
    <rPh sb="2" eb="3">
      <t>ジマ</t>
    </rPh>
    <rPh sb="3" eb="5">
      <t>チク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</si>
  <si>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</si>
  <si>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</si>
  <si>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さつま</t>
    <phoneticPr fontId="1"/>
  </si>
  <si>
    <t>伊佐市</t>
    <rPh sb="0" eb="3">
      <t>イサシ</t>
    </rPh>
    <phoneticPr fontId="1"/>
  </si>
  <si>
    <t>菱刈</t>
    <rPh sb="0" eb="2">
      <t>ヒシカリ</t>
    </rPh>
    <phoneticPr fontId="1"/>
  </si>
  <si>
    <t>羽月</t>
    <rPh sb="0" eb="2">
      <t>ハツキ</t>
    </rPh>
    <phoneticPr fontId="1"/>
  </si>
  <si>
    <t>大口</t>
    <rPh sb="0" eb="2">
      <t>オオクチ</t>
    </rPh>
    <phoneticPr fontId="1"/>
  </si>
  <si>
    <t>大口北部</t>
    <rPh sb="0" eb="2">
      <t>オオクチ</t>
    </rPh>
    <rPh sb="2" eb="4">
      <t>ホクブ</t>
    </rPh>
    <phoneticPr fontId="1"/>
  </si>
  <si>
    <t>阿久根市</t>
    <rPh sb="0" eb="4">
      <t>アクネシ</t>
    </rPh>
    <phoneticPr fontId="1"/>
  </si>
  <si>
    <t>阿久根脇本</t>
    <rPh sb="0" eb="3">
      <t>アクネ</t>
    </rPh>
    <rPh sb="3" eb="5">
      <t>ワキモト</t>
    </rPh>
    <phoneticPr fontId="1"/>
  </si>
  <si>
    <t>阿久根</t>
    <rPh sb="0" eb="3">
      <t>アクネ</t>
    </rPh>
    <phoneticPr fontId="1"/>
  </si>
  <si>
    <t>出水市</t>
    <rPh sb="0" eb="3">
      <t>イズミシ</t>
    </rPh>
    <phoneticPr fontId="1"/>
  </si>
  <si>
    <t>出水</t>
    <rPh sb="0" eb="2">
      <t>イズミ</t>
    </rPh>
    <phoneticPr fontId="1"/>
  </si>
  <si>
    <t>出水西部</t>
    <rPh sb="0" eb="2">
      <t>イズミ</t>
    </rPh>
    <rPh sb="2" eb="4">
      <t>セイブ</t>
    </rPh>
    <phoneticPr fontId="1"/>
  </si>
  <si>
    <t>出水北部</t>
    <rPh sb="0" eb="2">
      <t>イズミ</t>
    </rPh>
    <rPh sb="2" eb="4">
      <t>ホクブ</t>
    </rPh>
    <phoneticPr fontId="1"/>
  </si>
  <si>
    <t>高尾野</t>
    <rPh sb="0" eb="1">
      <t>タカ</t>
    </rPh>
    <rPh sb="1" eb="2">
      <t>オ</t>
    </rPh>
    <rPh sb="2" eb="3">
      <t>ノ</t>
    </rPh>
    <phoneticPr fontId="1"/>
  </si>
  <si>
    <t>野田</t>
    <rPh sb="0" eb="2">
      <t>ノダ</t>
    </rPh>
    <phoneticPr fontId="1"/>
  </si>
  <si>
    <t>（水俣市）</t>
    <rPh sb="1" eb="4">
      <t>ミナマタシ</t>
    </rPh>
    <phoneticPr fontId="1"/>
  </si>
  <si>
    <t>水俣</t>
    <rPh sb="0" eb="2">
      <t>ミナマタ</t>
    </rPh>
    <phoneticPr fontId="1"/>
  </si>
  <si>
    <t>出水郡</t>
    <rPh sb="0" eb="2">
      <t>イズミ</t>
    </rPh>
    <rPh sb="2" eb="3">
      <t>グン</t>
    </rPh>
    <phoneticPr fontId="1"/>
  </si>
  <si>
    <t>西長島</t>
    <rPh sb="0" eb="1">
      <t>ニシ</t>
    </rPh>
    <rPh sb="1" eb="3">
      <t>ナガシマ</t>
    </rPh>
    <phoneticPr fontId="1"/>
  </si>
  <si>
    <t>東長島</t>
    <rPh sb="0" eb="1">
      <t>ヒガシ</t>
    </rPh>
    <rPh sb="1" eb="3">
      <t>ナガシマ</t>
    </rPh>
    <phoneticPr fontId="1"/>
  </si>
  <si>
    <t>姶良市</t>
    <rPh sb="0" eb="3">
      <t>アイラシ</t>
    </rPh>
    <phoneticPr fontId="1"/>
  </si>
  <si>
    <t>姶良重富</t>
    <rPh sb="0" eb="2">
      <t>アイラ</t>
    </rPh>
    <rPh sb="2" eb="4">
      <t>シゲトミ</t>
    </rPh>
    <phoneticPr fontId="1"/>
  </si>
  <si>
    <t>帖佐</t>
    <rPh sb="0" eb="2">
      <t>チョウサ</t>
    </rPh>
    <phoneticPr fontId="1"/>
  </si>
  <si>
    <t>姶良東部</t>
    <rPh sb="0" eb="2">
      <t>アイラ</t>
    </rPh>
    <rPh sb="2" eb="4">
      <t>トウブ</t>
    </rPh>
    <phoneticPr fontId="1"/>
  </si>
  <si>
    <t>姶良蒲生</t>
    <rPh sb="0" eb="2">
      <t>アイラ</t>
    </rPh>
    <rPh sb="2" eb="4">
      <t>カモウ</t>
    </rPh>
    <phoneticPr fontId="1"/>
  </si>
  <si>
    <t>加治木中央</t>
    <rPh sb="0" eb="3">
      <t>カジキ</t>
    </rPh>
    <rPh sb="3" eb="5">
      <t>チュウオウ</t>
    </rPh>
    <phoneticPr fontId="1"/>
  </si>
  <si>
    <t>加治木東部</t>
    <rPh sb="0" eb="3">
      <t>カジキ</t>
    </rPh>
    <rPh sb="3" eb="5">
      <t>トウブ</t>
    </rPh>
    <phoneticPr fontId="1"/>
  </si>
  <si>
    <t>加治木南部</t>
    <rPh sb="0" eb="3">
      <t>カジキ</t>
    </rPh>
    <rPh sb="3" eb="5">
      <t>ナンブ</t>
    </rPh>
    <phoneticPr fontId="1"/>
  </si>
  <si>
    <t>霧島市</t>
    <rPh sb="0" eb="3">
      <t>キリシマシ</t>
    </rPh>
    <phoneticPr fontId="1"/>
  </si>
  <si>
    <t>隼人</t>
    <rPh sb="0" eb="2">
      <t>ハヤト</t>
    </rPh>
    <phoneticPr fontId="1"/>
  </si>
  <si>
    <t>日当山</t>
    <rPh sb="0" eb="3">
      <t>ヒナタヤマ</t>
    </rPh>
    <phoneticPr fontId="1"/>
  </si>
  <si>
    <t>国分中央</t>
    <rPh sb="0" eb="2">
      <t>コクブ</t>
    </rPh>
    <rPh sb="2" eb="4">
      <t>チュウオウ</t>
    </rPh>
    <phoneticPr fontId="1"/>
  </si>
  <si>
    <t>東国分</t>
    <rPh sb="0" eb="1">
      <t>ヒガシ</t>
    </rPh>
    <rPh sb="1" eb="3">
      <t>コクブ</t>
    </rPh>
    <phoneticPr fontId="1"/>
  </si>
  <si>
    <t>国分北</t>
    <rPh sb="0" eb="2">
      <t>コクブ</t>
    </rPh>
    <rPh sb="2" eb="3">
      <t>キタ</t>
    </rPh>
    <phoneticPr fontId="1"/>
  </si>
  <si>
    <t>福山</t>
    <rPh sb="0" eb="2">
      <t>フクヤマ</t>
    </rPh>
    <phoneticPr fontId="1"/>
  </si>
  <si>
    <t>溝辺</t>
    <rPh sb="0" eb="2">
      <t>ミゾベ</t>
    </rPh>
    <phoneticPr fontId="1"/>
  </si>
  <si>
    <t>霧島</t>
    <rPh sb="0" eb="2">
      <t>キリシマ</t>
    </rPh>
    <phoneticPr fontId="1"/>
  </si>
  <si>
    <t>牧園</t>
    <rPh sb="0" eb="2">
      <t>マキゾノ</t>
    </rPh>
    <phoneticPr fontId="1"/>
  </si>
  <si>
    <t>横川</t>
    <rPh sb="0" eb="2">
      <t>ヨコガワ</t>
    </rPh>
    <phoneticPr fontId="1"/>
  </si>
  <si>
    <t>姶良郡</t>
    <rPh sb="0" eb="3">
      <t>アイラグン</t>
    </rPh>
    <phoneticPr fontId="1"/>
  </si>
  <si>
    <t>湧水</t>
    <rPh sb="0" eb="2">
      <t>ユウスイ</t>
    </rPh>
    <phoneticPr fontId="1"/>
  </si>
  <si>
    <t>曽於市</t>
    <rPh sb="0" eb="3">
      <t>ソオシ</t>
    </rPh>
    <phoneticPr fontId="1"/>
  </si>
  <si>
    <t>財部</t>
    <rPh sb="0" eb="2">
      <t>タカラベ</t>
    </rPh>
    <phoneticPr fontId="1"/>
  </si>
  <si>
    <t>末吉</t>
    <rPh sb="0" eb="2">
      <t>スエヨシ</t>
    </rPh>
    <phoneticPr fontId="1"/>
  </si>
  <si>
    <t>岩川西部</t>
    <rPh sb="0" eb="2">
      <t>イワガワ</t>
    </rPh>
    <rPh sb="2" eb="4">
      <t>セイブ</t>
    </rPh>
    <phoneticPr fontId="1"/>
  </si>
  <si>
    <t>大隅</t>
    <rPh sb="0" eb="2">
      <t>オオスミ</t>
    </rPh>
    <phoneticPr fontId="1"/>
  </si>
  <si>
    <t>志布志市</t>
    <rPh sb="0" eb="4">
      <t>シブシシ</t>
    </rPh>
    <phoneticPr fontId="1"/>
  </si>
  <si>
    <t>松山</t>
    <rPh sb="0" eb="2">
      <t>マツヤマ</t>
    </rPh>
    <phoneticPr fontId="1"/>
  </si>
  <si>
    <t>志布志</t>
    <rPh sb="0" eb="3">
      <t>シブシ</t>
    </rPh>
    <phoneticPr fontId="1"/>
  </si>
  <si>
    <t>志布志東部</t>
    <rPh sb="0" eb="3">
      <t>シブシ</t>
    </rPh>
    <rPh sb="3" eb="5">
      <t>トウブ</t>
    </rPh>
    <phoneticPr fontId="1"/>
  </si>
  <si>
    <t>有明中央</t>
    <rPh sb="0" eb="2">
      <t>アリアケ</t>
    </rPh>
    <rPh sb="2" eb="4">
      <t>チュウオウ</t>
    </rPh>
    <phoneticPr fontId="1"/>
  </si>
  <si>
    <t>曽於郡</t>
    <rPh sb="0" eb="3">
      <t>ソオグン</t>
    </rPh>
    <phoneticPr fontId="1"/>
  </si>
  <si>
    <t>大崎</t>
    <rPh sb="0" eb="2">
      <t>オオサキ</t>
    </rPh>
    <phoneticPr fontId="1"/>
  </si>
  <si>
    <t>菱田</t>
    <rPh sb="0" eb="2">
      <t>ヒシダ</t>
    </rPh>
    <phoneticPr fontId="1"/>
  </si>
  <si>
    <t>野方</t>
    <rPh sb="0" eb="1">
      <t>ノ</t>
    </rPh>
    <rPh sb="1" eb="2">
      <t>カタ</t>
    </rPh>
    <phoneticPr fontId="1"/>
  </si>
  <si>
    <t>鹿屋市</t>
    <rPh sb="0" eb="3">
      <t>カノヤシ</t>
    </rPh>
    <phoneticPr fontId="1"/>
  </si>
  <si>
    <t>鹿屋第一</t>
    <rPh sb="0" eb="2">
      <t>カノヤ</t>
    </rPh>
    <rPh sb="2" eb="4">
      <t>ダイイチ</t>
    </rPh>
    <phoneticPr fontId="1"/>
  </si>
  <si>
    <t>笠之原</t>
    <rPh sb="0" eb="3">
      <t>カサノハラ</t>
    </rPh>
    <phoneticPr fontId="1"/>
  </si>
  <si>
    <t>鹿屋西部</t>
    <rPh sb="0" eb="2">
      <t>カノヤ</t>
    </rPh>
    <rPh sb="2" eb="4">
      <t>セイブ</t>
    </rPh>
    <phoneticPr fontId="1"/>
  </si>
  <si>
    <t>鹿屋南部</t>
    <rPh sb="0" eb="2">
      <t>カノヤ</t>
    </rPh>
    <rPh sb="2" eb="4">
      <t>ナンブ</t>
    </rPh>
    <phoneticPr fontId="1"/>
  </si>
  <si>
    <t>大姶良高須</t>
    <rPh sb="0" eb="3">
      <t>オオアイラ</t>
    </rPh>
    <rPh sb="3" eb="5">
      <t>タカス</t>
    </rPh>
    <phoneticPr fontId="1"/>
  </si>
  <si>
    <t>鹿屋古江</t>
    <rPh sb="0" eb="2">
      <t>カノヤ</t>
    </rPh>
    <rPh sb="2" eb="4">
      <t>フルエ</t>
    </rPh>
    <phoneticPr fontId="1"/>
  </si>
  <si>
    <t>鹿屋北部</t>
    <rPh sb="0" eb="2">
      <t>カノヤ</t>
    </rPh>
    <rPh sb="2" eb="4">
      <t>ホクブ</t>
    </rPh>
    <phoneticPr fontId="1"/>
  </si>
  <si>
    <t>串良</t>
    <rPh sb="0" eb="2">
      <t>クシラ</t>
    </rPh>
    <phoneticPr fontId="1"/>
  </si>
  <si>
    <t>吾平</t>
    <rPh sb="0" eb="2">
      <t>アイラ</t>
    </rPh>
    <phoneticPr fontId="1"/>
  </si>
  <si>
    <t>肝属郡</t>
    <rPh sb="0" eb="3">
      <t>キモツキグン</t>
    </rPh>
    <phoneticPr fontId="1"/>
  </si>
  <si>
    <t>東串良</t>
    <rPh sb="0" eb="3">
      <t>ヒガシクシラ</t>
    </rPh>
    <phoneticPr fontId="1"/>
  </si>
  <si>
    <t>大根占</t>
    <rPh sb="0" eb="3">
      <t>オオネジメ</t>
    </rPh>
    <phoneticPr fontId="1"/>
  </si>
  <si>
    <t>田代</t>
    <rPh sb="0" eb="2">
      <t>タシロ</t>
    </rPh>
    <phoneticPr fontId="1"/>
  </si>
  <si>
    <t>根占</t>
    <rPh sb="0" eb="2">
      <t>ネジメ</t>
    </rPh>
    <phoneticPr fontId="1"/>
  </si>
  <si>
    <t>佐多</t>
    <rPh sb="0" eb="2">
      <t>サタ</t>
    </rPh>
    <phoneticPr fontId="1"/>
  </si>
  <si>
    <t>高山</t>
    <rPh sb="0" eb="2">
      <t>コウヤマ</t>
    </rPh>
    <phoneticPr fontId="1"/>
  </si>
  <si>
    <t>肝付内之浦</t>
    <rPh sb="0" eb="2">
      <t>キモツキ</t>
    </rPh>
    <rPh sb="2" eb="5">
      <t>ウチノウラ</t>
    </rPh>
    <phoneticPr fontId="1"/>
  </si>
  <si>
    <t>垂水市</t>
    <rPh sb="0" eb="3">
      <t>タルミズシ</t>
    </rPh>
    <phoneticPr fontId="1"/>
  </si>
  <si>
    <t>新城</t>
    <rPh sb="0" eb="2">
      <t>シンジョウ</t>
    </rPh>
    <phoneticPr fontId="1"/>
  </si>
  <si>
    <t>垂水</t>
    <rPh sb="0" eb="2">
      <t>タルミズ</t>
    </rPh>
    <phoneticPr fontId="1"/>
  </si>
  <si>
    <t>牛根</t>
    <rPh sb="0" eb="2">
      <t>ウシネ</t>
    </rPh>
    <phoneticPr fontId="1"/>
  </si>
  <si>
    <t>西之表市</t>
    <rPh sb="0" eb="3">
      <t>ニシノオモテ</t>
    </rPh>
    <rPh sb="3" eb="4">
      <t>シ</t>
    </rPh>
    <phoneticPr fontId="1"/>
  </si>
  <si>
    <t>西之表</t>
    <rPh sb="0" eb="3">
      <t>ニシノオモテ</t>
    </rPh>
    <phoneticPr fontId="1"/>
  </si>
  <si>
    <t>熊毛郡</t>
    <rPh sb="0" eb="2">
      <t>クマゲ</t>
    </rPh>
    <rPh sb="2" eb="3">
      <t>グン</t>
    </rPh>
    <phoneticPr fontId="1"/>
  </si>
  <si>
    <t>中種子</t>
    <rPh sb="0" eb="3">
      <t>ナカタネ</t>
    </rPh>
    <phoneticPr fontId="1"/>
  </si>
  <si>
    <t>南種子</t>
    <rPh sb="0" eb="3">
      <t>ミナミタネ</t>
    </rPh>
    <phoneticPr fontId="1"/>
  </si>
  <si>
    <t>上屋久</t>
    <rPh sb="0" eb="3">
      <t>カミヤク</t>
    </rPh>
    <phoneticPr fontId="1"/>
  </si>
  <si>
    <t>下屋久</t>
    <rPh sb="0" eb="1">
      <t>シモ</t>
    </rPh>
    <rPh sb="1" eb="3">
      <t>ヤク</t>
    </rPh>
    <phoneticPr fontId="1"/>
  </si>
  <si>
    <t>奄美市</t>
    <rPh sb="0" eb="3">
      <t>アマミシ</t>
    </rPh>
    <phoneticPr fontId="1"/>
  </si>
  <si>
    <t>名瀬</t>
    <rPh sb="0" eb="2">
      <t>ナセ</t>
    </rPh>
    <phoneticPr fontId="1"/>
  </si>
  <si>
    <t>大島郡</t>
    <rPh sb="0" eb="3">
      <t>オオシマグン</t>
    </rPh>
    <phoneticPr fontId="1"/>
  </si>
  <si>
    <t>瀬戸内</t>
    <rPh sb="0" eb="3">
      <t>セトウチ</t>
    </rPh>
    <phoneticPr fontId="1"/>
  </si>
  <si>
    <t>喜界</t>
    <rPh sb="0" eb="2">
      <t>キカイ</t>
    </rPh>
    <phoneticPr fontId="1"/>
  </si>
  <si>
    <t>亀津</t>
    <rPh sb="0" eb="2">
      <t>カメツ</t>
    </rPh>
    <phoneticPr fontId="1"/>
  </si>
  <si>
    <t>天城</t>
    <rPh sb="0" eb="2">
      <t>アマギ</t>
    </rPh>
    <phoneticPr fontId="1"/>
  </si>
  <si>
    <t>伊仙</t>
    <rPh sb="0" eb="2">
      <t>イセン</t>
    </rPh>
    <phoneticPr fontId="1"/>
  </si>
  <si>
    <t>和泊</t>
    <rPh sb="0" eb="2">
      <t>ワドマリ</t>
    </rPh>
    <phoneticPr fontId="1"/>
  </si>
  <si>
    <t>知名</t>
    <rPh sb="0" eb="2">
      <t>チナ</t>
    </rPh>
    <phoneticPr fontId="1"/>
  </si>
  <si>
    <t>与論</t>
    <rPh sb="0" eb="2">
      <t>ヨロン</t>
    </rPh>
    <phoneticPr fontId="1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</si>
  <si>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5"/>
  </si>
  <si>
    <t>振込口座／鹿児島銀行　本店　普通預金　４６９２４７　株式会社　南日本新聞開発センター</t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</si>
  <si>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6"/>
  </si>
  <si>
    <t>総合計</t>
    <rPh sb="0" eb="1">
      <t>ソウ</t>
    </rPh>
    <rPh sb="1" eb="3">
      <t>ゴウケイ</t>
    </rPh>
    <phoneticPr fontId="6"/>
  </si>
  <si>
    <t>小計</t>
    <rPh sb="0" eb="2">
      <t>ショウケイ</t>
    </rPh>
    <phoneticPr fontId="5"/>
  </si>
  <si>
    <t>小計</t>
    <rPh sb="0" eb="2">
      <t>ショウケイ</t>
    </rPh>
    <phoneticPr fontId="6"/>
  </si>
  <si>
    <t>鹿島</t>
    <rPh sb="0" eb="2">
      <t>カシマ</t>
    </rPh>
    <phoneticPr fontId="6"/>
  </si>
  <si>
    <t>小計</t>
    <rPh sb="0" eb="2">
      <t>ショウケイ</t>
    </rPh>
    <phoneticPr fontId="7"/>
  </si>
  <si>
    <t>大島地区</t>
    <rPh sb="0" eb="2">
      <t>オオシマ</t>
    </rPh>
    <rPh sb="2" eb="4">
      <t>チク</t>
    </rPh>
    <phoneticPr fontId="6"/>
  </si>
  <si>
    <t>青瀬</t>
    <rPh sb="0" eb="1">
      <t>アオ</t>
    </rPh>
    <rPh sb="1" eb="2">
      <t>セ</t>
    </rPh>
    <phoneticPr fontId="6"/>
  </si>
  <si>
    <t>鹿児島市外</t>
    <rPh sb="0" eb="3">
      <t>カゴシマ</t>
    </rPh>
    <rPh sb="3" eb="5">
      <t>シガイ</t>
    </rPh>
    <phoneticPr fontId="6"/>
  </si>
  <si>
    <t>大隅</t>
    <rPh sb="0" eb="2">
      <t>オオスミ</t>
    </rPh>
    <phoneticPr fontId="5"/>
  </si>
  <si>
    <t>水俣</t>
    <rPh sb="0" eb="2">
      <t>ミナマタ</t>
    </rPh>
    <phoneticPr fontId="6"/>
  </si>
  <si>
    <t>長浜</t>
    <rPh sb="0" eb="2">
      <t>ナガハマ</t>
    </rPh>
    <phoneticPr fontId="6"/>
  </si>
  <si>
    <t>東部</t>
    <rPh sb="0" eb="2">
      <t>トウブ</t>
    </rPh>
    <phoneticPr fontId="5"/>
  </si>
  <si>
    <t>鹿児島市内</t>
    <rPh sb="0" eb="3">
      <t>カゴシマ</t>
    </rPh>
    <rPh sb="3" eb="5">
      <t>シナイ</t>
    </rPh>
    <phoneticPr fontId="6"/>
  </si>
  <si>
    <t>肝付内之浦</t>
    <rPh sb="0" eb="2">
      <t>キモツキ</t>
    </rPh>
    <rPh sb="2" eb="5">
      <t>ウチノウラ</t>
    </rPh>
    <phoneticPr fontId="5"/>
  </si>
  <si>
    <t>城東</t>
    <rPh sb="0" eb="2">
      <t>ジョウトウ</t>
    </rPh>
    <phoneticPr fontId="5"/>
  </si>
  <si>
    <t>高山</t>
    <rPh sb="0" eb="2">
      <t>コウヤマ</t>
    </rPh>
    <phoneticPr fontId="5"/>
  </si>
  <si>
    <t>末吉</t>
    <rPh sb="0" eb="2">
      <t>スエヨシ</t>
    </rPh>
    <phoneticPr fontId="6"/>
  </si>
  <si>
    <t>水俣市</t>
    <rPh sb="0" eb="2">
      <t>ミナマタ</t>
    </rPh>
    <rPh sb="2" eb="3">
      <t>シ</t>
    </rPh>
    <phoneticPr fontId="6"/>
  </si>
  <si>
    <t>祁答院</t>
    <rPh sb="0" eb="3">
      <t>ケドウイン</t>
    </rPh>
    <phoneticPr fontId="5"/>
  </si>
  <si>
    <t>中央</t>
    <rPh sb="0" eb="2">
      <t>チュウオウ</t>
    </rPh>
    <phoneticPr fontId="5"/>
  </si>
  <si>
    <t>佐多</t>
    <rPh sb="0" eb="2">
      <t>サタ</t>
    </rPh>
    <phoneticPr fontId="5"/>
  </si>
  <si>
    <t>財部</t>
    <rPh sb="0" eb="2">
      <t>タカラベ</t>
    </rPh>
    <phoneticPr fontId="6"/>
  </si>
  <si>
    <t>入来</t>
    <rPh sb="0" eb="2">
      <t>イリキ</t>
    </rPh>
    <phoneticPr fontId="5"/>
  </si>
  <si>
    <t>城南</t>
    <rPh sb="0" eb="2">
      <t>ジョウナン</t>
    </rPh>
    <phoneticPr fontId="5"/>
  </si>
  <si>
    <t>根占</t>
    <rPh sb="0" eb="2">
      <t>ネジメ</t>
    </rPh>
    <phoneticPr fontId="5"/>
  </si>
  <si>
    <t>川内南部</t>
    <rPh sb="0" eb="2">
      <t>センダイ</t>
    </rPh>
    <rPh sb="2" eb="4">
      <t>ナンブ</t>
    </rPh>
    <phoneticPr fontId="6"/>
  </si>
  <si>
    <t>川辺</t>
    <rPh sb="0" eb="2">
      <t>カワナベ</t>
    </rPh>
    <phoneticPr fontId="6"/>
  </si>
  <si>
    <t>鶴丸</t>
    <rPh sb="0" eb="2">
      <t>ツルマル</t>
    </rPh>
    <phoneticPr fontId="6"/>
  </si>
  <si>
    <t>田代</t>
    <rPh sb="0" eb="2">
      <t>タシロ</t>
    </rPh>
    <phoneticPr fontId="5"/>
  </si>
  <si>
    <t>曽於市</t>
    <rPh sb="0" eb="2">
      <t>ソオ</t>
    </rPh>
    <rPh sb="2" eb="3">
      <t>シ</t>
    </rPh>
    <phoneticPr fontId="5"/>
  </si>
  <si>
    <t>川内東郷</t>
    <rPh sb="0" eb="2">
      <t>センダイ</t>
    </rPh>
    <rPh sb="2" eb="4">
      <t>トウゴウ</t>
    </rPh>
    <phoneticPr fontId="6"/>
  </si>
  <si>
    <t>えい開聞</t>
    <rPh sb="2" eb="4">
      <t>カイモン</t>
    </rPh>
    <phoneticPr fontId="6"/>
  </si>
  <si>
    <t>武町</t>
    <rPh sb="0" eb="1">
      <t>タケ</t>
    </rPh>
    <rPh sb="1" eb="2">
      <t>マチ</t>
    </rPh>
    <phoneticPr fontId="6"/>
  </si>
  <si>
    <t>大根占</t>
    <rPh sb="0" eb="3">
      <t>オオネジメ</t>
    </rPh>
    <phoneticPr fontId="5"/>
  </si>
  <si>
    <t>野田</t>
    <rPh sb="0" eb="2">
      <t>ノダ</t>
    </rPh>
    <phoneticPr fontId="5"/>
  </si>
  <si>
    <t>川内北</t>
    <rPh sb="0" eb="2">
      <t>センダイ</t>
    </rPh>
    <rPh sb="2" eb="3">
      <t>キタ</t>
    </rPh>
    <phoneticPr fontId="6"/>
  </si>
  <si>
    <t>城西中央</t>
    <rPh sb="0" eb="2">
      <t>ジョウセイ</t>
    </rPh>
    <rPh sb="2" eb="4">
      <t>チュウオウ</t>
    </rPh>
    <phoneticPr fontId="6"/>
  </si>
  <si>
    <t>東串良</t>
    <rPh sb="0" eb="3">
      <t>ヒガシクシラ</t>
    </rPh>
    <phoneticPr fontId="5"/>
  </si>
  <si>
    <t>高尾野</t>
    <rPh sb="0" eb="3">
      <t>タカオノ</t>
    </rPh>
    <phoneticPr fontId="5"/>
  </si>
  <si>
    <t>西方</t>
    <rPh sb="0" eb="2">
      <t>ニシカタ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</si>
  <si>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5"/>
  </si>
  <si>
    <t>与論</t>
    <rPh sb="0" eb="2">
      <t>ヨロン</t>
    </rPh>
    <phoneticPr fontId="6"/>
  </si>
  <si>
    <t>湧水</t>
    <phoneticPr fontId="6"/>
  </si>
  <si>
    <t>出水北部</t>
    <rPh sb="0" eb="2">
      <t>イズミ</t>
    </rPh>
    <rPh sb="2" eb="4">
      <t>ホクブ</t>
    </rPh>
    <phoneticPr fontId="5"/>
  </si>
  <si>
    <t>隈之城</t>
    <rPh sb="0" eb="3">
      <t>クマノジョウ</t>
    </rPh>
    <phoneticPr fontId="6"/>
  </si>
  <si>
    <t>知名</t>
    <rPh sb="0" eb="2">
      <t>チナ</t>
    </rPh>
    <phoneticPr fontId="6"/>
  </si>
  <si>
    <t>肝属郡</t>
    <rPh sb="0" eb="3">
      <t>キモツキグン</t>
    </rPh>
    <phoneticPr fontId="5"/>
  </si>
  <si>
    <t>出水西部</t>
    <rPh sb="0" eb="2">
      <t>イズミ</t>
    </rPh>
    <rPh sb="2" eb="4">
      <t>セイブ</t>
    </rPh>
    <phoneticPr fontId="5"/>
  </si>
  <si>
    <t>川内中央</t>
    <rPh sb="0" eb="2">
      <t>センダイ</t>
    </rPh>
    <rPh sb="2" eb="4">
      <t>チュウオウ</t>
    </rPh>
    <phoneticPr fontId="6"/>
  </si>
  <si>
    <t>玉里団地</t>
    <rPh sb="0" eb="1">
      <t>タマ</t>
    </rPh>
    <rPh sb="1" eb="2">
      <t>ザト</t>
    </rPh>
    <rPh sb="2" eb="4">
      <t>ダンチ</t>
    </rPh>
    <phoneticPr fontId="6"/>
  </si>
  <si>
    <t>和泊</t>
    <rPh sb="0" eb="2">
      <t>ワドマリ</t>
    </rPh>
    <phoneticPr fontId="6"/>
  </si>
  <si>
    <t>姶良郡</t>
    <rPh sb="0" eb="3">
      <t>アイラグン</t>
    </rPh>
    <phoneticPr fontId="5"/>
  </si>
  <si>
    <t>出水</t>
    <rPh sb="0" eb="2">
      <t>イズミ</t>
    </rPh>
    <phoneticPr fontId="5"/>
  </si>
  <si>
    <t>川内</t>
    <rPh sb="0" eb="2">
      <t>センダイ</t>
    </rPh>
    <phoneticPr fontId="6"/>
  </si>
  <si>
    <t>伊敷台</t>
    <rPh sb="0" eb="1">
      <t>イ</t>
    </rPh>
    <rPh sb="1" eb="2">
      <t>シ</t>
    </rPh>
    <rPh sb="2" eb="3">
      <t>ダイ</t>
    </rPh>
    <phoneticPr fontId="6"/>
  </si>
  <si>
    <t>伊仙</t>
    <rPh sb="0" eb="2">
      <t>イセン</t>
    </rPh>
    <phoneticPr fontId="6"/>
  </si>
  <si>
    <t>枕崎</t>
    <rPh sb="0" eb="2">
      <t>マクラザキ</t>
    </rPh>
    <phoneticPr fontId="6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</si>
  <si>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6"/>
  </si>
  <si>
    <t>天城</t>
    <rPh sb="0" eb="2">
      <t>アマギ</t>
    </rPh>
    <phoneticPr fontId="6"/>
  </si>
  <si>
    <t>出水市</t>
    <rPh sb="0" eb="3">
      <t>イズミシ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</si>
  <si>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6"/>
  </si>
  <si>
    <t>緑ヶ丘</t>
    <rPh sb="0" eb="3">
      <t>ミドリガオカ</t>
    </rPh>
    <phoneticPr fontId="6"/>
  </si>
  <si>
    <t>亀津</t>
    <rPh sb="0" eb="1">
      <t>カメ</t>
    </rPh>
    <rPh sb="1" eb="2">
      <t>ツ</t>
    </rPh>
    <phoneticPr fontId="6"/>
  </si>
  <si>
    <t>枕崎市</t>
    <rPh sb="0" eb="3">
      <t>マクラザキシ</t>
    </rPh>
    <phoneticPr fontId="5"/>
  </si>
  <si>
    <t>伊敷団地</t>
    <rPh sb="0" eb="1">
      <t>イ</t>
    </rPh>
    <rPh sb="1" eb="2">
      <t>シキ</t>
    </rPh>
    <rPh sb="2" eb="4">
      <t>ダンチ</t>
    </rPh>
    <phoneticPr fontId="6"/>
  </si>
  <si>
    <t>喜界</t>
    <rPh sb="0" eb="2">
      <t>キカイ</t>
    </rPh>
    <phoneticPr fontId="6"/>
  </si>
  <si>
    <t>吾平</t>
    <rPh sb="0" eb="2">
      <t>アイラ</t>
    </rPh>
    <phoneticPr fontId="6"/>
  </si>
  <si>
    <t>横川</t>
    <rPh sb="0" eb="2">
      <t>ヨコガワ</t>
    </rPh>
    <phoneticPr fontId="6"/>
  </si>
  <si>
    <t>瀬戸内</t>
    <rPh sb="0" eb="3">
      <t>セトウチ</t>
    </rPh>
    <phoneticPr fontId="6"/>
  </si>
  <si>
    <t>串良</t>
    <rPh sb="0" eb="2">
      <t>クシラ</t>
    </rPh>
    <phoneticPr fontId="6"/>
  </si>
  <si>
    <t>牧園</t>
    <rPh sb="0" eb="2">
      <t>マキゾノ</t>
    </rPh>
    <phoneticPr fontId="6"/>
  </si>
  <si>
    <t>串木野西部</t>
    <rPh sb="0" eb="3">
      <t>クシキノ</t>
    </rPh>
    <rPh sb="3" eb="5">
      <t>セイブ</t>
    </rPh>
    <phoneticPr fontId="6"/>
  </si>
  <si>
    <t>武岡明和</t>
    <rPh sb="0" eb="2">
      <t>タケオカ</t>
    </rPh>
    <rPh sb="2" eb="4">
      <t>メイワ</t>
    </rPh>
    <phoneticPr fontId="5"/>
  </si>
  <si>
    <t>霧島</t>
    <rPh sb="0" eb="2">
      <t>キリシマ</t>
    </rPh>
    <phoneticPr fontId="6"/>
  </si>
  <si>
    <t>阿久根脇本</t>
    <rPh sb="0" eb="3">
      <t>アクネ</t>
    </rPh>
    <rPh sb="3" eb="5">
      <t>ワキモト</t>
    </rPh>
    <phoneticPr fontId="6"/>
  </si>
  <si>
    <t>串木野</t>
    <rPh sb="0" eb="3">
      <t>クシキノ</t>
    </rPh>
    <phoneticPr fontId="6"/>
  </si>
  <si>
    <t>西郷団地</t>
    <rPh sb="0" eb="2">
      <t>サイゴウ</t>
    </rPh>
    <rPh sb="2" eb="4">
      <t>ダンチ</t>
    </rPh>
    <phoneticPr fontId="6"/>
  </si>
  <si>
    <t>大島郡</t>
    <rPh sb="0" eb="2">
      <t>オオシマ</t>
    </rPh>
    <rPh sb="2" eb="3">
      <t>グン</t>
    </rPh>
    <phoneticPr fontId="6"/>
  </si>
  <si>
    <t>鹿屋古江</t>
    <rPh sb="0" eb="2">
      <t>カノヤ</t>
    </rPh>
    <rPh sb="2" eb="4">
      <t>フルエ</t>
    </rPh>
    <phoneticPr fontId="6"/>
  </si>
  <si>
    <t>阿久根</t>
    <rPh sb="0" eb="3">
      <t>アクネ</t>
    </rPh>
    <phoneticPr fontId="6"/>
  </si>
  <si>
    <t>市来</t>
    <rPh sb="0" eb="2">
      <t>イチキ</t>
    </rPh>
    <phoneticPr fontId="6"/>
  </si>
  <si>
    <t>山川</t>
    <rPh sb="0" eb="2">
      <t>ヤマカワ</t>
    </rPh>
    <phoneticPr fontId="6"/>
  </si>
  <si>
    <t>西田上</t>
    <rPh sb="0" eb="1">
      <t>ニシ</t>
    </rPh>
    <rPh sb="1" eb="3">
      <t>タガミ</t>
    </rPh>
    <phoneticPr fontId="6"/>
  </si>
  <si>
    <t>大姶良高須</t>
    <rPh sb="0" eb="1">
      <t>オオ</t>
    </rPh>
    <rPh sb="1" eb="3">
      <t>アイラ</t>
    </rPh>
    <rPh sb="3" eb="5">
      <t>タカス</t>
    </rPh>
    <phoneticPr fontId="6"/>
  </si>
  <si>
    <t>指宿北部</t>
    <rPh sb="0" eb="2">
      <t>イブスキ</t>
    </rPh>
    <rPh sb="2" eb="4">
      <t>ホクブ</t>
    </rPh>
    <phoneticPr fontId="6"/>
  </si>
  <si>
    <t>田上</t>
    <rPh sb="0" eb="2">
      <t>タガミ</t>
    </rPh>
    <phoneticPr fontId="6"/>
  </si>
  <si>
    <t>鹿屋南部</t>
    <rPh sb="0" eb="2">
      <t>カノヤ</t>
    </rPh>
    <rPh sb="2" eb="4">
      <t>ナンブ</t>
    </rPh>
    <phoneticPr fontId="6"/>
  </si>
  <si>
    <t>国分北</t>
    <rPh sb="0" eb="2">
      <t>コクブ</t>
    </rPh>
    <rPh sb="2" eb="3">
      <t>キタ</t>
    </rPh>
    <phoneticPr fontId="6"/>
  </si>
  <si>
    <t>阿久根市</t>
    <rPh sb="0" eb="3">
      <t>アクネ</t>
    </rPh>
    <rPh sb="3" eb="4">
      <t>シ</t>
    </rPh>
    <phoneticPr fontId="6"/>
  </si>
  <si>
    <t>いちき串木野市</t>
    <rPh sb="3" eb="7">
      <t>クシキノシ</t>
    </rPh>
    <phoneticPr fontId="5"/>
  </si>
  <si>
    <t>指宿</t>
    <rPh sb="0" eb="2">
      <t>イブスキ</t>
    </rPh>
    <phoneticPr fontId="6"/>
  </si>
  <si>
    <t>南田上</t>
    <rPh sb="0" eb="1">
      <t>ミナミ</t>
    </rPh>
    <rPh sb="1" eb="3">
      <t>タガミ</t>
    </rPh>
    <phoneticPr fontId="6"/>
  </si>
  <si>
    <t>名瀬</t>
    <rPh sb="0" eb="2">
      <t>ナゼ</t>
    </rPh>
    <phoneticPr fontId="6"/>
  </si>
  <si>
    <t>鹿屋西部</t>
    <rPh sb="0" eb="2">
      <t>カノヤ</t>
    </rPh>
    <rPh sb="2" eb="4">
      <t>セイブ</t>
    </rPh>
    <phoneticPr fontId="6"/>
  </si>
  <si>
    <t>東国分</t>
    <rPh sb="0" eb="1">
      <t>ヒガシ</t>
    </rPh>
    <rPh sb="1" eb="3">
      <t>コクブ</t>
    </rPh>
    <phoneticPr fontId="6"/>
  </si>
  <si>
    <t>唐湊</t>
    <rPh sb="0" eb="2">
      <t>トソ</t>
    </rPh>
    <phoneticPr fontId="6"/>
  </si>
  <si>
    <t>笠之原</t>
    <rPh sb="0" eb="1">
      <t>カサ</t>
    </rPh>
    <rPh sb="1" eb="2">
      <t>ノ</t>
    </rPh>
    <rPh sb="2" eb="3">
      <t>ハラ</t>
    </rPh>
    <phoneticPr fontId="6"/>
  </si>
  <si>
    <t>国分中央</t>
    <rPh sb="0" eb="2">
      <t>コクブ</t>
    </rPh>
    <rPh sb="2" eb="4">
      <t>チュウオウ</t>
    </rPh>
    <phoneticPr fontId="6"/>
  </si>
  <si>
    <t>指宿市</t>
    <rPh sb="0" eb="2">
      <t>イブスキ</t>
    </rPh>
    <rPh sb="2" eb="3">
      <t>シ</t>
    </rPh>
    <phoneticPr fontId="5"/>
  </si>
  <si>
    <t>上荒田</t>
    <rPh sb="0" eb="1">
      <t>ウエ</t>
    </rPh>
    <rPh sb="1" eb="3">
      <t>アラタ</t>
    </rPh>
    <phoneticPr fontId="6"/>
  </si>
  <si>
    <t>奄美市</t>
    <rPh sb="0" eb="2">
      <t>アマミ</t>
    </rPh>
    <rPh sb="2" eb="3">
      <t>シ</t>
    </rPh>
    <phoneticPr fontId="6"/>
  </si>
  <si>
    <t>鹿屋第一</t>
    <rPh sb="0" eb="2">
      <t>カノヤ</t>
    </rPh>
    <rPh sb="2" eb="4">
      <t>ダイイチ</t>
    </rPh>
    <phoneticPr fontId="6"/>
  </si>
  <si>
    <t>日当山</t>
    <rPh sb="0" eb="3">
      <t>ヒナタヤマ</t>
    </rPh>
    <phoneticPr fontId="6"/>
  </si>
  <si>
    <t>下荒田</t>
    <rPh sb="0" eb="1">
      <t>シタ</t>
    </rPh>
    <rPh sb="1" eb="3">
      <t>アラタ</t>
    </rPh>
    <phoneticPr fontId="6"/>
  </si>
  <si>
    <t>隼人</t>
    <rPh sb="0" eb="2">
      <t>ハヤト</t>
    </rPh>
    <phoneticPr fontId="6"/>
  </si>
  <si>
    <t>東市来</t>
    <rPh sb="0" eb="1">
      <t>ヒガシ</t>
    </rPh>
    <rPh sb="1" eb="3">
      <t>イチキ</t>
    </rPh>
    <phoneticPr fontId="6"/>
  </si>
  <si>
    <t>鴨池</t>
    <rPh sb="0" eb="2">
      <t>カモイケ</t>
    </rPh>
    <phoneticPr fontId="6"/>
  </si>
  <si>
    <t>伊集院北</t>
    <rPh sb="0" eb="3">
      <t>イジュウイン</t>
    </rPh>
    <rPh sb="3" eb="4">
      <t>キタ</t>
    </rPh>
    <phoneticPr fontId="6"/>
  </si>
  <si>
    <t>郡山</t>
    <rPh sb="0" eb="2">
      <t>コオリヤマ</t>
    </rPh>
    <phoneticPr fontId="6"/>
  </si>
  <si>
    <t>真砂</t>
    <rPh sb="0" eb="2">
      <t>マサゴ</t>
    </rPh>
    <phoneticPr fontId="6"/>
  </si>
  <si>
    <t>下屋久</t>
    <rPh sb="0" eb="1">
      <t>シタ</t>
    </rPh>
    <rPh sb="1" eb="3">
      <t>ヤク</t>
    </rPh>
    <phoneticPr fontId="6"/>
  </si>
  <si>
    <t>霧島市</t>
  </si>
  <si>
    <t>大口</t>
    <rPh sb="0" eb="2">
      <t>オオクチ</t>
    </rPh>
    <phoneticPr fontId="6"/>
  </si>
  <si>
    <t>伊集院中央</t>
    <rPh sb="0" eb="3">
      <t>イジュウイン</t>
    </rPh>
    <rPh sb="3" eb="5">
      <t>チュウオウ</t>
    </rPh>
    <phoneticPr fontId="6"/>
  </si>
  <si>
    <t>松元</t>
    <rPh sb="0" eb="2">
      <t>マツモト</t>
    </rPh>
    <phoneticPr fontId="6"/>
  </si>
  <si>
    <t>上屋久</t>
    <rPh sb="0" eb="3">
      <t>カミヤク</t>
    </rPh>
    <phoneticPr fontId="6"/>
  </si>
  <si>
    <t>鹿屋市</t>
    <rPh sb="0" eb="2">
      <t>カノヤ</t>
    </rPh>
    <rPh sb="2" eb="3">
      <t>シ</t>
    </rPh>
    <phoneticPr fontId="6"/>
  </si>
  <si>
    <t>伊集院</t>
    <rPh sb="0" eb="3">
      <t>イジュウイン</t>
    </rPh>
    <phoneticPr fontId="6"/>
  </si>
  <si>
    <t>喜入</t>
    <rPh sb="0" eb="2">
      <t>キイレ</t>
    </rPh>
    <phoneticPr fontId="6"/>
  </si>
  <si>
    <t>東紫原</t>
    <rPh sb="0" eb="1">
      <t>ヒガシ</t>
    </rPh>
    <rPh sb="1" eb="2">
      <t>ムラサキ</t>
    </rPh>
    <rPh sb="2" eb="3">
      <t>ハラ</t>
    </rPh>
    <phoneticPr fontId="6"/>
  </si>
  <si>
    <t>南種子</t>
    <rPh sb="0" eb="1">
      <t>ミナミ</t>
    </rPh>
    <rPh sb="1" eb="2">
      <t>タネ</t>
    </rPh>
    <rPh sb="2" eb="3">
      <t>コ</t>
    </rPh>
    <phoneticPr fontId="6"/>
  </si>
  <si>
    <t>　</t>
    <phoneticPr fontId="5"/>
  </si>
  <si>
    <t>菱刈</t>
    <rPh sb="0" eb="2">
      <t>ヒシカリ</t>
    </rPh>
    <phoneticPr fontId="6"/>
  </si>
  <si>
    <t>日置</t>
    <rPh sb="0" eb="2">
      <t>ヒオキ</t>
    </rPh>
    <phoneticPr fontId="6"/>
  </si>
  <si>
    <t>中種子</t>
    <rPh sb="0" eb="3">
      <t>ナカタネ</t>
    </rPh>
    <phoneticPr fontId="6"/>
  </si>
  <si>
    <t>吹上</t>
    <rPh sb="0" eb="2">
      <t>フキアゲ</t>
    </rPh>
    <phoneticPr fontId="6"/>
  </si>
  <si>
    <t>新鹿児島市</t>
    <rPh sb="0" eb="1">
      <t>シン</t>
    </rPh>
    <rPh sb="1" eb="4">
      <t>カゴシマ</t>
    </rPh>
    <rPh sb="4" eb="5">
      <t>シ</t>
    </rPh>
    <phoneticPr fontId="6"/>
  </si>
  <si>
    <t>南紫原</t>
    <rPh sb="0" eb="1">
      <t>ミナミ</t>
    </rPh>
    <rPh sb="1" eb="2">
      <t>ムラサキ</t>
    </rPh>
    <rPh sb="2" eb="3">
      <t>ハラ</t>
    </rPh>
    <phoneticPr fontId="6"/>
  </si>
  <si>
    <t>加治木南部</t>
    <rPh sb="0" eb="3">
      <t>カジキ</t>
    </rPh>
    <rPh sb="3" eb="5">
      <t>ナンブ</t>
    </rPh>
    <phoneticPr fontId="6"/>
  </si>
  <si>
    <t>伊佐市</t>
    <rPh sb="0" eb="2">
      <t>イサ</t>
    </rPh>
    <rPh sb="2" eb="3">
      <t>シ</t>
    </rPh>
    <phoneticPr fontId="6"/>
  </si>
  <si>
    <t>宇宿</t>
    <rPh sb="0" eb="2">
      <t>ウスキ</t>
    </rPh>
    <phoneticPr fontId="6"/>
  </si>
  <si>
    <t>熊毛郡</t>
    <rPh sb="0" eb="2">
      <t>クマゲ</t>
    </rPh>
    <rPh sb="2" eb="3">
      <t>グン</t>
    </rPh>
    <phoneticPr fontId="6"/>
  </si>
  <si>
    <t>野方</t>
    <rPh sb="0" eb="2">
      <t>ノカタ</t>
    </rPh>
    <phoneticPr fontId="6"/>
  </si>
  <si>
    <t>加治木東部</t>
    <rPh sb="0" eb="3">
      <t>カジキ</t>
    </rPh>
    <rPh sb="3" eb="5">
      <t>トウブ</t>
    </rPh>
    <phoneticPr fontId="6"/>
  </si>
  <si>
    <t>日置市</t>
    <rPh sb="0" eb="2">
      <t>ヒオキ</t>
    </rPh>
    <rPh sb="2" eb="3">
      <t>シ</t>
    </rPh>
    <phoneticPr fontId="5"/>
  </si>
  <si>
    <t>桜ヶ丘</t>
    <rPh sb="0" eb="3">
      <t>サクラガオカ</t>
    </rPh>
    <phoneticPr fontId="6"/>
  </si>
  <si>
    <t>菱田</t>
    <rPh sb="0" eb="2">
      <t>ヒシダ</t>
    </rPh>
    <phoneticPr fontId="6"/>
  </si>
  <si>
    <t>大崎</t>
    <rPh sb="0" eb="2">
      <t>オオサキ</t>
    </rPh>
    <phoneticPr fontId="6"/>
  </si>
  <si>
    <t>姶良蒲生</t>
    <rPh sb="0" eb="2">
      <t>アイラ</t>
    </rPh>
    <rPh sb="2" eb="4">
      <t>カモウ</t>
    </rPh>
    <phoneticPr fontId="6"/>
  </si>
  <si>
    <t>さつま</t>
    <phoneticPr fontId="5"/>
  </si>
  <si>
    <t>中山</t>
    <rPh sb="0" eb="1">
      <t>チュウ</t>
    </rPh>
    <rPh sb="1" eb="2">
      <t>ヤマ</t>
    </rPh>
    <phoneticPr fontId="6"/>
  </si>
  <si>
    <t>西之表</t>
    <rPh sb="0" eb="3">
      <t>ニシノオモテ</t>
    </rPh>
    <phoneticPr fontId="6"/>
  </si>
  <si>
    <t>姶良東部</t>
    <rPh sb="0" eb="2">
      <t>アイラ</t>
    </rPh>
    <rPh sb="2" eb="4">
      <t>トウブ</t>
    </rPh>
    <phoneticPr fontId="6"/>
  </si>
  <si>
    <t>宮之城</t>
    <rPh sb="0" eb="3">
      <t>ミヤノジョウ</t>
    </rPh>
    <phoneticPr fontId="7"/>
  </si>
  <si>
    <t>西谷山</t>
    <rPh sb="0" eb="1">
      <t>ニシ</t>
    </rPh>
    <rPh sb="1" eb="3">
      <t>タニヤマ</t>
    </rPh>
    <phoneticPr fontId="6"/>
  </si>
  <si>
    <t>曽於郡</t>
    <rPh sb="0" eb="3">
      <t>ソオグン</t>
    </rPh>
    <phoneticPr fontId="5"/>
  </si>
  <si>
    <t>帖佐</t>
    <rPh sb="0" eb="2">
      <t>チョウサ</t>
    </rPh>
    <phoneticPr fontId="6"/>
  </si>
  <si>
    <t>東谷山</t>
    <rPh sb="0" eb="1">
      <t>ヒガシ</t>
    </rPh>
    <rPh sb="1" eb="3">
      <t>タニヤマ</t>
    </rPh>
    <phoneticPr fontId="6"/>
  </si>
  <si>
    <t>西之表市</t>
    <rPh sb="0" eb="3">
      <t>ニシノオモテ</t>
    </rPh>
    <rPh sb="3" eb="4">
      <t>シ</t>
    </rPh>
    <phoneticPr fontId="6"/>
  </si>
  <si>
    <t>姶良重富</t>
    <rPh sb="0" eb="2">
      <t>アイラ</t>
    </rPh>
    <rPh sb="2" eb="4">
      <t>シゲトミ</t>
    </rPh>
    <phoneticPr fontId="6"/>
  </si>
  <si>
    <t>薩摩郡</t>
    <rPh sb="0" eb="3">
      <t>サツマグン</t>
    </rPh>
    <phoneticPr fontId="6"/>
  </si>
  <si>
    <t>谷山永田</t>
    <rPh sb="0" eb="2">
      <t>タニヤマ</t>
    </rPh>
    <rPh sb="2" eb="4">
      <t>ナガタ</t>
    </rPh>
    <phoneticPr fontId="6"/>
  </si>
  <si>
    <t>谷山中央</t>
    <rPh sb="0" eb="2">
      <t>タニヤマ</t>
    </rPh>
    <rPh sb="2" eb="4">
      <t>チュウオウ</t>
    </rPh>
    <phoneticPr fontId="6"/>
  </si>
  <si>
    <t>姶良市</t>
    <rPh sb="0" eb="2">
      <t>アイラ</t>
    </rPh>
    <rPh sb="2" eb="3">
      <t>シ</t>
    </rPh>
    <phoneticPr fontId="5"/>
  </si>
  <si>
    <t>南谷山</t>
    <rPh sb="0" eb="1">
      <t>ミナミ</t>
    </rPh>
    <rPh sb="1" eb="3">
      <t>タニヤマ</t>
    </rPh>
    <phoneticPr fontId="6"/>
  </si>
  <si>
    <t>有明中央</t>
    <rPh sb="0" eb="2">
      <t>アリアケ</t>
    </rPh>
    <rPh sb="2" eb="4">
      <t>チュウオウ</t>
    </rPh>
    <phoneticPr fontId="6"/>
  </si>
  <si>
    <t>和田</t>
    <rPh sb="0" eb="2">
      <t>ワダ</t>
    </rPh>
    <phoneticPr fontId="6"/>
  </si>
  <si>
    <t>牛根</t>
    <rPh sb="0" eb="1">
      <t>ウシ</t>
    </rPh>
    <rPh sb="1" eb="2">
      <t>ネ</t>
    </rPh>
    <phoneticPr fontId="6"/>
  </si>
  <si>
    <t>志布志東部</t>
    <rPh sb="0" eb="3">
      <t>シブシ</t>
    </rPh>
    <rPh sb="3" eb="5">
      <t>トウブ</t>
    </rPh>
    <phoneticPr fontId="7"/>
  </si>
  <si>
    <t>坂之上</t>
    <rPh sb="0" eb="3">
      <t>サカノウエ</t>
    </rPh>
    <phoneticPr fontId="6"/>
  </si>
  <si>
    <t>垂水</t>
    <rPh sb="0" eb="2">
      <t>タルミズ</t>
    </rPh>
    <phoneticPr fontId="6"/>
  </si>
  <si>
    <t>志布志</t>
    <rPh sb="0" eb="3">
      <t>シブシ</t>
    </rPh>
    <phoneticPr fontId="6"/>
  </si>
  <si>
    <t>東長島</t>
    <rPh sb="0" eb="1">
      <t>ヒガシ</t>
    </rPh>
    <rPh sb="1" eb="3">
      <t>ナガシマ</t>
    </rPh>
    <phoneticPr fontId="6"/>
  </si>
  <si>
    <t>平良</t>
    <rPh sb="0" eb="1">
      <t>ヒラ</t>
    </rPh>
    <rPh sb="1" eb="2">
      <t>ヨ</t>
    </rPh>
    <phoneticPr fontId="6"/>
  </si>
  <si>
    <t>加世田西部</t>
    <rPh sb="0" eb="3">
      <t>カセダ</t>
    </rPh>
    <rPh sb="3" eb="5">
      <t>セイブ</t>
    </rPh>
    <phoneticPr fontId="6"/>
  </si>
  <si>
    <t>坂之上中央</t>
    <rPh sb="0" eb="3">
      <t>サカノウエ</t>
    </rPh>
    <rPh sb="3" eb="5">
      <t>チュウオウ</t>
    </rPh>
    <phoneticPr fontId="6"/>
  </si>
  <si>
    <t>新城</t>
    <rPh sb="0" eb="1">
      <t>シン</t>
    </rPh>
    <rPh sb="1" eb="2">
      <t>シロ</t>
    </rPh>
    <phoneticPr fontId="6"/>
  </si>
  <si>
    <t>松山</t>
    <rPh sb="0" eb="2">
      <t>マツヤマ</t>
    </rPh>
    <phoneticPr fontId="6"/>
  </si>
  <si>
    <t>江石</t>
    <rPh sb="0" eb="1">
      <t>エ</t>
    </rPh>
    <rPh sb="1" eb="2">
      <t>イシ</t>
    </rPh>
    <phoneticPr fontId="6"/>
  </si>
  <si>
    <t>加世田</t>
    <rPh sb="0" eb="3">
      <t>カセダ</t>
    </rPh>
    <phoneticPr fontId="6"/>
  </si>
  <si>
    <t>吉野中央</t>
    <rPh sb="0" eb="2">
      <t>ヨシノ</t>
    </rPh>
    <rPh sb="2" eb="4">
      <t>チュウオウ</t>
    </rPh>
    <phoneticPr fontId="6"/>
  </si>
  <si>
    <t>中甑</t>
    <rPh sb="0" eb="1">
      <t>ナカ</t>
    </rPh>
    <rPh sb="1" eb="2">
      <t>コシキ</t>
    </rPh>
    <phoneticPr fontId="6"/>
  </si>
  <si>
    <t>折込部数</t>
    <rPh sb="0" eb="2">
      <t>オリコミ</t>
    </rPh>
    <rPh sb="2" eb="4">
      <t>ブスウ</t>
    </rPh>
    <phoneticPr fontId="6"/>
  </si>
  <si>
    <t>基本部数</t>
    <rPh sb="0" eb="2">
      <t>キホン</t>
    </rPh>
    <rPh sb="2" eb="4">
      <t>ブスウ</t>
    </rPh>
    <phoneticPr fontId="6"/>
  </si>
  <si>
    <t>販売店名</t>
    <rPh sb="0" eb="3">
      <t>ハンバイテン</t>
    </rPh>
    <rPh sb="3" eb="4">
      <t>ナ</t>
    </rPh>
    <phoneticPr fontId="6"/>
  </si>
  <si>
    <t>垂水市</t>
    <rPh sb="0" eb="2">
      <t>タルミズ</t>
    </rPh>
    <rPh sb="2" eb="3">
      <t>シ</t>
    </rPh>
    <phoneticPr fontId="6"/>
  </si>
  <si>
    <t>志布志市</t>
    <rPh sb="0" eb="3">
      <t>シブシ</t>
    </rPh>
    <rPh sb="3" eb="4">
      <t>シ</t>
    </rPh>
    <phoneticPr fontId="5"/>
  </si>
  <si>
    <t>里</t>
    <rPh sb="0" eb="1">
      <t>サト</t>
    </rPh>
    <phoneticPr fontId="6"/>
  </si>
  <si>
    <t>南さつま市</t>
    <rPh sb="0" eb="1">
      <t>ミナミ</t>
    </rPh>
    <rPh sb="4" eb="5">
      <t>シ</t>
    </rPh>
    <phoneticPr fontId="5"/>
  </si>
  <si>
    <t>鹿児島市</t>
    <rPh sb="0" eb="3">
      <t>カゴシマ</t>
    </rPh>
    <rPh sb="3" eb="4">
      <t>シ</t>
    </rPh>
    <phoneticPr fontId="6"/>
  </si>
  <si>
    <t>ＦＡＸ　０９９－２６７－８４４４</t>
    <phoneticPr fontId="5"/>
  </si>
  <si>
    <t>ＴＥＬ　０９９－２６７－３６００</t>
    <phoneticPr fontId="7"/>
  </si>
  <si>
    <t>なんにち折込</t>
    <rPh sb="4" eb="5">
      <t>オリ</t>
    </rPh>
    <rPh sb="5" eb="6">
      <t>コミ</t>
    </rPh>
    <phoneticPr fontId="7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</si>
  <si>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7"/>
  </si>
  <si>
    <t>取扱</t>
    <rPh sb="0" eb="2">
      <t>トリアツカイ</t>
    </rPh>
    <phoneticPr fontId="7"/>
  </si>
  <si>
    <t>請求先</t>
    <rPh sb="0" eb="2">
      <t>セイキュウ</t>
    </rPh>
    <rPh sb="2" eb="3">
      <t>サキ</t>
    </rPh>
    <phoneticPr fontId="7"/>
  </si>
  <si>
    <t>広   告   主</t>
    <phoneticPr fontId="7"/>
  </si>
  <si>
    <t>部　　　　数</t>
    <rPh sb="0" eb="6">
      <t>ブスウ</t>
    </rPh>
    <phoneticPr fontId="7"/>
  </si>
  <si>
    <t>折   込   日</t>
    <phoneticPr fontId="7"/>
  </si>
  <si>
    <t>サイズ</t>
    <phoneticPr fontId="7"/>
  </si>
  <si>
    <t>朝</t>
    <rPh sb="0" eb="1">
      <t>アサ</t>
    </rPh>
    <phoneticPr fontId="5"/>
  </si>
  <si>
    <t>吉野</t>
    <rPh sb="0" eb="2">
      <t>ヨシノ</t>
    </rPh>
    <phoneticPr fontId="7"/>
  </si>
  <si>
    <t>大口</t>
    <rPh sb="0" eb="2">
      <t>オオクチ</t>
    </rPh>
    <phoneticPr fontId="7"/>
  </si>
  <si>
    <t>南</t>
    <rPh sb="0" eb="1">
      <t>ミナミ</t>
    </rPh>
    <phoneticPr fontId="5"/>
  </si>
  <si>
    <t>鹿屋第一</t>
    <rPh sb="0" eb="2">
      <t>カノヤ</t>
    </rPh>
    <rPh sb="2" eb="4">
      <t>ダイイチ</t>
    </rPh>
    <phoneticPr fontId="5"/>
  </si>
  <si>
    <t>垂水</t>
    <rPh sb="0" eb="2">
      <t>タルミズ</t>
    </rPh>
    <phoneticPr fontId="7"/>
  </si>
  <si>
    <t>伊敷</t>
    <rPh sb="0" eb="2">
      <t>イシキ</t>
    </rPh>
    <phoneticPr fontId="7"/>
  </si>
  <si>
    <t>笠之原</t>
    <rPh sb="0" eb="1">
      <t>カサ</t>
    </rPh>
    <rPh sb="1" eb="2">
      <t>ノ</t>
    </rPh>
    <rPh sb="2" eb="3">
      <t>ハラ</t>
    </rPh>
    <phoneticPr fontId="5"/>
  </si>
  <si>
    <t>鹿屋西部</t>
    <rPh sb="0" eb="2">
      <t>カノヤ</t>
    </rPh>
    <rPh sb="2" eb="4">
      <t>セイブ</t>
    </rPh>
    <phoneticPr fontId="5"/>
  </si>
  <si>
    <t>菱刈</t>
    <rPh sb="0" eb="2">
      <t>ヒシカリ</t>
    </rPh>
    <phoneticPr fontId="7"/>
  </si>
  <si>
    <t>隼人</t>
    <rPh sb="0" eb="2">
      <t>ハヤト</t>
    </rPh>
    <phoneticPr fontId="7"/>
  </si>
  <si>
    <t>鹿屋南部</t>
    <rPh sb="0" eb="2">
      <t>カノヤ</t>
    </rPh>
    <rPh sb="2" eb="4">
      <t>ナンブ</t>
    </rPh>
    <phoneticPr fontId="5"/>
  </si>
  <si>
    <t>日当山</t>
    <rPh sb="0" eb="3">
      <t>ヒナタヤマ</t>
    </rPh>
    <phoneticPr fontId="7"/>
  </si>
  <si>
    <t>鹿児島東部</t>
    <rPh sb="0" eb="3">
      <t>カゴシマ</t>
    </rPh>
    <rPh sb="3" eb="5">
      <t>トウブ</t>
    </rPh>
    <phoneticPr fontId="7"/>
  </si>
  <si>
    <t>荒田</t>
    <rPh sb="0" eb="2">
      <t>アラタ</t>
    </rPh>
    <phoneticPr fontId="7"/>
  </si>
  <si>
    <t>鴨池</t>
    <rPh sb="0" eb="2">
      <t>カモイケ</t>
    </rPh>
    <phoneticPr fontId="7"/>
  </si>
  <si>
    <t>西之表</t>
    <rPh sb="0" eb="3">
      <t>ニシノオモテ</t>
    </rPh>
    <phoneticPr fontId="7"/>
  </si>
  <si>
    <t>指宿</t>
    <rPh sb="0" eb="2">
      <t>イブスキ</t>
    </rPh>
    <phoneticPr fontId="5"/>
  </si>
  <si>
    <t>指宿北部</t>
    <rPh sb="0" eb="2">
      <t>イブスキ</t>
    </rPh>
    <rPh sb="2" eb="4">
      <t>ホクブ</t>
    </rPh>
    <phoneticPr fontId="5"/>
  </si>
  <si>
    <t>桜ヶ丘</t>
    <rPh sb="0" eb="3">
      <t>サクラガオカ</t>
    </rPh>
    <phoneticPr fontId="7"/>
  </si>
  <si>
    <t>串良</t>
    <rPh sb="0" eb="2">
      <t>クシラ</t>
    </rPh>
    <phoneticPr fontId="5"/>
  </si>
  <si>
    <t>山川</t>
    <rPh sb="0" eb="2">
      <t>ヤマガワ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</si>
  <si>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</si>
  <si>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谷山</t>
    <rPh sb="0" eb="2">
      <t>タニヤマ</t>
    </rPh>
    <phoneticPr fontId="7"/>
  </si>
  <si>
    <t>奄美</t>
    <rPh sb="0" eb="2">
      <t>アマミ</t>
    </rPh>
    <phoneticPr fontId="7"/>
  </si>
  <si>
    <t>末吉</t>
    <rPh sb="0" eb="2">
      <t>スエヨシ</t>
    </rPh>
    <phoneticPr fontId="5"/>
  </si>
  <si>
    <t>枕崎</t>
    <rPh sb="0" eb="2">
      <t>マクラザキ</t>
    </rPh>
    <phoneticPr fontId="7"/>
  </si>
  <si>
    <t>伊集院</t>
    <rPh sb="0" eb="3">
      <t>イジュウイン</t>
    </rPh>
    <phoneticPr fontId="5"/>
  </si>
  <si>
    <t>財部</t>
    <rPh sb="0" eb="2">
      <t>タカラベ</t>
    </rPh>
    <phoneticPr fontId="5"/>
  </si>
  <si>
    <t>伊集院中央</t>
    <rPh sb="0" eb="3">
      <t>イジュウイン</t>
    </rPh>
    <rPh sb="3" eb="5">
      <t>チュウオウ</t>
    </rPh>
    <phoneticPr fontId="5"/>
  </si>
  <si>
    <t>伊集院北</t>
    <rPh sb="0" eb="3">
      <t>イジュウイン</t>
    </rPh>
    <rPh sb="3" eb="4">
      <t>キタ</t>
    </rPh>
    <phoneticPr fontId="5"/>
  </si>
  <si>
    <t>喜界島</t>
    <rPh sb="0" eb="2">
      <t>キカイ</t>
    </rPh>
    <rPh sb="2" eb="3">
      <t>ジマ</t>
    </rPh>
    <phoneticPr fontId="5"/>
  </si>
  <si>
    <t>喜入</t>
    <rPh sb="0" eb="2">
      <t>キイレ</t>
    </rPh>
    <phoneticPr fontId="7"/>
  </si>
  <si>
    <t>日置</t>
    <rPh sb="0" eb="2">
      <t>ヒオキ</t>
    </rPh>
    <phoneticPr fontId="5"/>
  </si>
  <si>
    <t>徳之島</t>
    <rPh sb="0" eb="3">
      <t>トクノシマ</t>
    </rPh>
    <phoneticPr fontId="5"/>
  </si>
  <si>
    <t>松元</t>
    <rPh sb="0" eb="2">
      <t>マツモト</t>
    </rPh>
    <phoneticPr fontId="7"/>
  </si>
  <si>
    <t>串木野</t>
    <rPh sb="0" eb="3">
      <t>クシキノ</t>
    </rPh>
    <phoneticPr fontId="5"/>
  </si>
  <si>
    <t>吹上</t>
    <rPh sb="0" eb="2">
      <t>フキアゲ</t>
    </rPh>
    <phoneticPr fontId="5"/>
  </si>
  <si>
    <t>天城</t>
    <rPh sb="0" eb="2">
      <t>アマギ</t>
    </rPh>
    <phoneticPr fontId="5"/>
  </si>
  <si>
    <t>郡山</t>
    <rPh sb="0" eb="1">
      <t>コオリ</t>
    </rPh>
    <rPh sb="1" eb="2">
      <t>ヤマ</t>
    </rPh>
    <phoneticPr fontId="7"/>
  </si>
  <si>
    <t>串木野西部</t>
    <rPh sb="0" eb="3">
      <t>クシキノ</t>
    </rPh>
    <rPh sb="3" eb="5">
      <t>セイブ</t>
    </rPh>
    <phoneticPr fontId="5"/>
  </si>
  <si>
    <t>和泊</t>
    <rPh sb="0" eb="2">
      <t>ワドマリ</t>
    </rPh>
    <phoneticPr fontId="5"/>
  </si>
  <si>
    <t>市来</t>
    <rPh sb="0" eb="2">
      <t>イチキ</t>
    </rPh>
    <phoneticPr fontId="5"/>
  </si>
  <si>
    <t>松山</t>
    <rPh sb="0" eb="2">
      <t>マツヤマ</t>
    </rPh>
    <phoneticPr fontId="5"/>
  </si>
  <si>
    <t>知名</t>
    <rPh sb="0" eb="2">
      <t>チナ</t>
    </rPh>
    <phoneticPr fontId="5"/>
  </si>
  <si>
    <t>東長島</t>
    <rPh sb="0" eb="1">
      <t>ヒガシ</t>
    </rPh>
    <rPh sb="1" eb="3">
      <t>ナガシマ</t>
    </rPh>
    <phoneticPr fontId="5"/>
  </si>
  <si>
    <t>加世田</t>
    <rPh sb="0" eb="3">
      <t>カセダ</t>
    </rPh>
    <phoneticPr fontId="5"/>
  </si>
  <si>
    <t>志布志</t>
    <rPh sb="0" eb="3">
      <t>シブシ</t>
    </rPh>
    <phoneticPr fontId="5"/>
  </si>
  <si>
    <t>加世田西部</t>
    <rPh sb="0" eb="3">
      <t>カセダ</t>
    </rPh>
    <rPh sb="3" eb="5">
      <t>セイブ</t>
    </rPh>
    <phoneticPr fontId="5"/>
  </si>
  <si>
    <t>志布志東部</t>
    <rPh sb="0" eb="3">
      <t>シブシ</t>
    </rPh>
    <rPh sb="3" eb="5">
      <t>トウブ</t>
    </rPh>
    <phoneticPr fontId="5"/>
  </si>
  <si>
    <t>川内中央</t>
    <rPh sb="0" eb="2">
      <t>センダイ</t>
    </rPh>
    <rPh sb="2" eb="4">
      <t>チュウオウ</t>
    </rPh>
    <phoneticPr fontId="7"/>
  </si>
  <si>
    <t>湧水</t>
    <rPh sb="0" eb="2">
      <t>ワキミズ</t>
    </rPh>
    <phoneticPr fontId="5"/>
  </si>
  <si>
    <t>えい開聞</t>
    <rPh sb="2" eb="4">
      <t>カイモン</t>
    </rPh>
    <phoneticPr fontId="5"/>
  </si>
  <si>
    <t>川辺</t>
    <rPh sb="0" eb="2">
      <t>カワナベ</t>
    </rPh>
    <phoneticPr fontId="5"/>
  </si>
  <si>
    <t>（市内・専売）</t>
    <rPh sb="1" eb="3">
      <t>シナイ</t>
    </rPh>
    <rPh sb="4" eb="6">
      <t>センバイ</t>
    </rPh>
    <phoneticPr fontId="7"/>
  </si>
  <si>
    <t>（市内・合売）</t>
    <rPh sb="1" eb="3">
      <t>シナイ</t>
    </rPh>
    <rPh sb="4" eb="5">
      <t>ゴウ</t>
    </rPh>
    <rPh sb="5" eb="6">
      <t>バイ</t>
    </rPh>
    <phoneticPr fontId="7"/>
  </si>
  <si>
    <t>菱田</t>
    <rPh sb="0" eb="2">
      <t>ヒシダ</t>
    </rPh>
    <phoneticPr fontId="5"/>
  </si>
  <si>
    <t>（市外・専売）</t>
    <rPh sb="1" eb="3">
      <t>シガイ</t>
    </rPh>
    <rPh sb="4" eb="6">
      <t>センバイ</t>
    </rPh>
    <phoneticPr fontId="7"/>
  </si>
  <si>
    <t>大崎</t>
    <rPh sb="0" eb="2">
      <t>オオサキ</t>
    </rPh>
    <phoneticPr fontId="5"/>
  </si>
  <si>
    <t>（市外・合売）</t>
    <rPh sb="1" eb="3">
      <t>シガイ</t>
    </rPh>
    <rPh sb="4" eb="5">
      <t>ゴウ</t>
    </rPh>
    <rPh sb="5" eb="6">
      <t>バイ</t>
    </rPh>
    <phoneticPr fontId="7"/>
  </si>
  <si>
    <t>（大島・専売）</t>
    <rPh sb="1" eb="3">
      <t>オオシマ</t>
    </rPh>
    <rPh sb="4" eb="6">
      <t>センバイ</t>
    </rPh>
    <phoneticPr fontId="7"/>
  </si>
  <si>
    <t>加治木東部</t>
    <rPh sb="0" eb="3">
      <t>カジキ</t>
    </rPh>
    <rPh sb="3" eb="5">
      <t>トウブ</t>
    </rPh>
    <phoneticPr fontId="5"/>
  </si>
  <si>
    <t>（大島・合売）</t>
    <rPh sb="1" eb="3">
      <t>オオシマ</t>
    </rPh>
    <rPh sb="4" eb="5">
      <t>ゴウ</t>
    </rPh>
    <rPh sb="5" eb="6">
      <t>バイ</t>
    </rPh>
    <phoneticPr fontId="7"/>
  </si>
  <si>
    <t>合計</t>
    <rPh sb="0" eb="2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</si>
  <si>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  <phoneticPr fontId="5"/>
  </si>
  <si>
    <t>読</t>
    <rPh sb="0" eb="1">
      <t>ヨ</t>
    </rPh>
    <phoneticPr fontId="5"/>
  </si>
  <si>
    <t>川内南部</t>
    <rPh sb="0" eb="2">
      <t>センダイ</t>
    </rPh>
    <rPh sb="2" eb="4">
      <t>ナンブ</t>
    </rPh>
    <phoneticPr fontId="7"/>
  </si>
  <si>
    <t>上町</t>
    <rPh sb="0" eb="1">
      <t>カミ</t>
    </rPh>
    <rPh sb="1" eb="2">
      <t>マチ</t>
    </rPh>
    <phoneticPr fontId="7"/>
  </si>
  <si>
    <t>入来</t>
    <rPh sb="0" eb="2">
      <t>イリキ</t>
    </rPh>
    <phoneticPr fontId="7"/>
  </si>
  <si>
    <t>加治木</t>
    <rPh sb="0" eb="3">
      <t>カジキ</t>
    </rPh>
    <phoneticPr fontId="7"/>
  </si>
  <si>
    <t>城東</t>
    <rPh sb="0" eb="2">
      <t>ジョウトウ</t>
    </rPh>
    <phoneticPr fontId="7"/>
  </si>
  <si>
    <t>川内南(市比野)</t>
    <rPh sb="0" eb="2">
      <t>センダイ</t>
    </rPh>
    <rPh sb="2" eb="3">
      <t>ミナミ</t>
    </rPh>
    <rPh sb="4" eb="7">
      <t>イチヒノ</t>
    </rPh>
    <phoneticPr fontId="7"/>
  </si>
  <si>
    <t>姶良</t>
    <rPh sb="0" eb="2">
      <t>アイラ</t>
    </rPh>
    <phoneticPr fontId="7"/>
  </si>
  <si>
    <t>甲東</t>
    <rPh sb="0" eb="1">
      <t>コウ</t>
    </rPh>
    <rPh sb="1" eb="2">
      <t>ヒガシ</t>
    </rPh>
    <phoneticPr fontId="7"/>
  </si>
  <si>
    <t>城南</t>
    <rPh sb="0" eb="1">
      <t>ジョウ</t>
    </rPh>
    <rPh sb="1" eb="2">
      <t>ナン</t>
    </rPh>
    <phoneticPr fontId="7"/>
  </si>
  <si>
    <t>中種子</t>
    <rPh sb="0" eb="1">
      <t>ナカ</t>
    </rPh>
    <rPh sb="1" eb="2">
      <t>タネ</t>
    </rPh>
    <rPh sb="2" eb="3">
      <t>コ</t>
    </rPh>
    <phoneticPr fontId="7"/>
  </si>
  <si>
    <t>草牟田</t>
    <rPh sb="0" eb="3">
      <t>ソウムタ</t>
    </rPh>
    <phoneticPr fontId="7"/>
  </si>
  <si>
    <t>南種子</t>
    <rPh sb="0" eb="1">
      <t>ミナミ</t>
    </rPh>
    <rPh sb="1" eb="2">
      <t>タネ</t>
    </rPh>
    <rPh sb="2" eb="3">
      <t>コ</t>
    </rPh>
    <phoneticPr fontId="7"/>
  </si>
  <si>
    <t>城西</t>
    <rPh sb="0" eb="2">
      <t>ジョウセイ</t>
    </rPh>
    <phoneticPr fontId="7"/>
  </si>
  <si>
    <t>上屋久</t>
    <rPh sb="0" eb="3">
      <t>カミヤク</t>
    </rPh>
    <phoneticPr fontId="7"/>
  </si>
  <si>
    <t>下屋久</t>
    <rPh sb="0" eb="1">
      <t>シタ</t>
    </rPh>
    <rPh sb="1" eb="3">
      <t>ヤク</t>
    </rPh>
    <phoneticPr fontId="7"/>
  </si>
  <si>
    <t>西鹿児島</t>
    <rPh sb="0" eb="1">
      <t>ニシ</t>
    </rPh>
    <rPh sb="1" eb="4">
      <t>カゴシマ</t>
    </rPh>
    <phoneticPr fontId="7"/>
  </si>
  <si>
    <t>田上</t>
    <rPh sb="0" eb="2">
      <t>タガミ</t>
    </rPh>
    <phoneticPr fontId="7"/>
  </si>
  <si>
    <t>鹿屋東部</t>
    <rPh sb="0" eb="2">
      <t>カノヤ</t>
    </rPh>
    <rPh sb="2" eb="4">
      <t>トウブ</t>
    </rPh>
    <phoneticPr fontId="7"/>
  </si>
  <si>
    <t>武岡</t>
    <rPh sb="0" eb="2">
      <t>タケオカ</t>
    </rPh>
    <phoneticPr fontId="7"/>
  </si>
  <si>
    <t>鹿屋西部</t>
    <rPh sb="0" eb="2">
      <t>カノヤ</t>
    </rPh>
    <rPh sb="2" eb="4">
      <t>セイブ</t>
    </rPh>
    <phoneticPr fontId="7"/>
  </si>
  <si>
    <t>紫原</t>
    <phoneticPr fontId="7"/>
  </si>
  <si>
    <t>鹿屋南部</t>
    <rPh sb="0" eb="2">
      <t>カノヤ</t>
    </rPh>
    <rPh sb="2" eb="4">
      <t>ナンブ</t>
    </rPh>
    <phoneticPr fontId="7"/>
  </si>
  <si>
    <t>南鹿児島</t>
    <phoneticPr fontId="7"/>
  </si>
  <si>
    <t>加世田</t>
    <rPh sb="0" eb="3">
      <t>カセダ</t>
    </rPh>
    <phoneticPr fontId="7"/>
  </si>
  <si>
    <t>谷山東部</t>
    <rPh sb="0" eb="2">
      <t>タニヤマ</t>
    </rPh>
    <rPh sb="2" eb="4">
      <t>トウブ</t>
    </rPh>
    <phoneticPr fontId="7"/>
  </si>
  <si>
    <t>加世田西部</t>
    <rPh sb="0" eb="3">
      <t>カセダ</t>
    </rPh>
    <rPh sb="3" eb="5">
      <t>セイブ</t>
    </rPh>
    <phoneticPr fontId="7"/>
  </si>
  <si>
    <t>皇徳寺</t>
    <rPh sb="0" eb="1">
      <t>コウ</t>
    </rPh>
    <rPh sb="1" eb="2">
      <t>トク</t>
    </rPh>
    <rPh sb="2" eb="3">
      <t>ジ</t>
    </rPh>
    <phoneticPr fontId="7"/>
  </si>
  <si>
    <t>喜界</t>
    <rPh sb="0" eb="2">
      <t>キカイ</t>
    </rPh>
    <phoneticPr fontId="7"/>
  </si>
  <si>
    <t>桜島</t>
    <rPh sb="0" eb="2">
      <t>サクラジマ</t>
    </rPh>
    <phoneticPr fontId="7"/>
  </si>
  <si>
    <t>国分東部</t>
    <rPh sb="0" eb="2">
      <t>コクブ</t>
    </rPh>
    <rPh sb="2" eb="3">
      <t>ヒガシ</t>
    </rPh>
    <rPh sb="3" eb="4">
      <t>ブ</t>
    </rPh>
    <phoneticPr fontId="7"/>
  </si>
  <si>
    <t>国分西部</t>
    <rPh sb="0" eb="2">
      <t>コクブ</t>
    </rPh>
    <rPh sb="2" eb="3">
      <t>ニシ</t>
    </rPh>
    <rPh sb="3" eb="4">
      <t>ブ</t>
    </rPh>
    <phoneticPr fontId="7"/>
  </si>
  <si>
    <t>伊仙</t>
    <rPh sb="0" eb="2">
      <t>イセン</t>
    </rPh>
    <phoneticPr fontId="7"/>
  </si>
  <si>
    <t>国分南部</t>
    <rPh sb="0" eb="2">
      <t>コクブ</t>
    </rPh>
    <rPh sb="2" eb="3">
      <t>ミナミ</t>
    </rPh>
    <rPh sb="3" eb="4">
      <t>ブ</t>
    </rPh>
    <phoneticPr fontId="7"/>
  </si>
  <si>
    <t>徳之島</t>
    <rPh sb="0" eb="3">
      <t>トクノシマ</t>
    </rPh>
    <phoneticPr fontId="7"/>
  </si>
  <si>
    <t>与論</t>
    <rPh sb="0" eb="2">
      <t>ヨロン</t>
    </rPh>
    <phoneticPr fontId="7"/>
  </si>
  <si>
    <t>東市来</t>
    <rPh sb="0" eb="3">
      <t>ヒガシイチキ</t>
    </rPh>
    <phoneticPr fontId="7"/>
  </si>
  <si>
    <t>大根占</t>
    <rPh sb="0" eb="1">
      <t>オオ</t>
    </rPh>
    <rPh sb="1" eb="3">
      <t>ネジメ</t>
    </rPh>
    <phoneticPr fontId="5"/>
  </si>
  <si>
    <t>郡山</t>
    <rPh sb="0" eb="2">
      <t>コオリヤマ</t>
    </rPh>
    <phoneticPr fontId="7"/>
  </si>
  <si>
    <t>指宿</t>
    <rPh sb="0" eb="2">
      <t>イブスキ</t>
    </rPh>
    <phoneticPr fontId="7"/>
  </si>
  <si>
    <t>新城</t>
    <rPh sb="0" eb="2">
      <t>シンジョウ</t>
    </rPh>
    <phoneticPr fontId="5"/>
  </si>
  <si>
    <t>宮之城</t>
    <rPh sb="0" eb="3">
      <t>ミヤノジョウ</t>
    </rPh>
    <phoneticPr fontId="5"/>
  </si>
  <si>
    <t>牛根</t>
    <rPh sb="0" eb="2">
      <t>ウシネ</t>
    </rPh>
    <phoneticPr fontId="5"/>
  </si>
  <si>
    <t>上川内</t>
    <rPh sb="0" eb="1">
      <t>カミ</t>
    </rPh>
    <rPh sb="1" eb="3">
      <t>センダイ</t>
    </rPh>
    <phoneticPr fontId="7"/>
  </si>
  <si>
    <t>川内向田</t>
    <rPh sb="0" eb="2">
      <t>センダイ</t>
    </rPh>
    <rPh sb="2" eb="3">
      <t>ム</t>
    </rPh>
    <rPh sb="3" eb="4">
      <t>タ</t>
    </rPh>
    <phoneticPr fontId="7"/>
  </si>
  <si>
    <t>喜入</t>
    <rPh sb="0" eb="2">
      <t>キイレ</t>
    </rPh>
    <phoneticPr fontId="5"/>
  </si>
  <si>
    <t>姶良重富</t>
    <rPh sb="0" eb="2">
      <t>アイラ</t>
    </rPh>
    <rPh sb="2" eb="4">
      <t>シゲトミ</t>
    </rPh>
    <phoneticPr fontId="5"/>
  </si>
  <si>
    <t>松元</t>
    <rPh sb="0" eb="2">
      <t>マツモト</t>
    </rPh>
    <phoneticPr fontId="5"/>
  </si>
  <si>
    <t>帖佐</t>
    <rPh sb="0" eb="2">
      <t>チョウサ</t>
    </rPh>
    <phoneticPr fontId="5"/>
  </si>
  <si>
    <t>姶良東部</t>
    <rPh sb="0" eb="2">
      <t>アイラ</t>
    </rPh>
    <rPh sb="2" eb="4">
      <t>トウブ</t>
    </rPh>
    <phoneticPr fontId="5"/>
  </si>
  <si>
    <t>坂之上中央</t>
    <rPh sb="0" eb="3">
      <t>サカノウエ</t>
    </rPh>
    <rPh sb="3" eb="5">
      <t>チュウオウ</t>
    </rPh>
    <phoneticPr fontId="5"/>
  </si>
  <si>
    <t>姶良蒲生</t>
    <rPh sb="0" eb="2">
      <t>アイラ</t>
    </rPh>
    <rPh sb="2" eb="4">
      <t>カモウ</t>
    </rPh>
    <phoneticPr fontId="5"/>
  </si>
  <si>
    <t>和田</t>
    <rPh sb="0" eb="2">
      <t>ワダ</t>
    </rPh>
    <phoneticPr fontId="5"/>
  </si>
  <si>
    <t>南谷山</t>
    <rPh sb="0" eb="1">
      <t>ミナミ</t>
    </rPh>
    <rPh sb="1" eb="3">
      <t>タニヤマ</t>
    </rPh>
    <phoneticPr fontId="5"/>
  </si>
  <si>
    <t>加治木南部</t>
    <rPh sb="0" eb="3">
      <t>カジキ</t>
    </rPh>
    <rPh sb="3" eb="5">
      <t>ナンブ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</si>
  <si>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</si>
  <si>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</si>
  <si>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西谷山</t>
    <rPh sb="0" eb="2">
      <t>ニシタニ</t>
    </rPh>
    <rPh sb="2" eb="3">
      <t>ヤマ</t>
    </rPh>
    <phoneticPr fontId="5"/>
  </si>
  <si>
    <t>中種子</t>
    <rPh sb="0" eb="3">
      <t>ナカタネ</t>
    </rPh>
    <phoneticPr fontId="5"/>
  </si>
  <si>
    <t>上屋久</t>
    <rPh sb="0" eb="3">
      <t>カミヤク</t>
    </rPh>
    <phoneticPr fontId="5"/>
  </si>
  <si>
    <t>桜ケ丘</t>
    <rPh sb="0" eb="3">
      <t>サクラガオカ</t>
    </rPh>
    <phoneticPr fontId="5"/>
  </si>
  <si>
    <t>下屋久</t>
    <rPh sb="0" eb="1">
      <t>シモ</t>
    </rPh>
    <rPh sb="1" eb="2">
      <t>ヤ</t>
    </rPh>
    <rPh sb="2" eb="3">
      <t>ク</t>
    </rPh>
    <phoneticPr fontId="5"/>
  </si>
  <si>
    <t>宇宿</t>
    <rPh sb="0" eb="2">
      <t>ウスキ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</si>
  <si>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</si>
  <si>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山川</t>
    <rPh sb="0" eb="1">
      <t>ヤマ</t>
    </rPh>
    <rPh sb="1" eb="2">
      <t>ガワ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</si>
  <si>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</si>
  <si>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奄美</t>
    <rPh sb="0" eb="2">
      <t>アマミ</t>
    </rPh>
    <phoneticPr fontId="6"/>
  </si>
  <si>
    <t>真砂</t>
    <rPh sb="0" eb="2">
      <t>マサゴ</t>
    </rPh>
    <phoneticPr fontId="5"/>
  </si>
  <si>
    <t>鴨池</t>
    <rPh sb="0" eb="2">
      <t>カモイケ</t>
    </rPh>
    <phoneticPr fontId="5"/>
  </si>
  <si>
    <t>牧園</t>
    <rPh sb="0" eb="2">
      <t>マキゾノ</t>
    </rPh>
    <phoneticPr fontId="5"/>
  </si>
  <si>
    <t>枕崎</t>
    <rPh sb="0" eb="2">
      <t>マクラザキ</t>
    </rPh>
    <phoneticPr fontId="5"/>
  </si>
  <si>
    <t>川内</t>
    <rPh sb="0" eb="2">
      <t>センダイ</t>
    </rPh>
    <phoneticPr fontId="5"/>
  </si>
  <si>
    <t>（市内・朝合売）</t>
    <rPh sb="1" eb="3">
      <t>シナイ</t>
    </rPh>
    <rPh sb="4" eb="5">
      <t>アサ</t>
    </rPh>
    <rPh sb="5" eb="6">
      <t>ゴウ</t>
    </rPh>
    <rPh sb="6" eb="7">
      <t>バイ</t>
    </rPh>
    <phoneticPr fontId="7"/>
  </si>
  <si>
    <t>（市内・南合売）</t>
    <rPh sb="1" eb="3">
      <t>シナイ</t>
    </rPh>
    <rPh sb="4" eb="5">
      <t>ミナミ</t>
    </rPh>
    <rPh sb="5" eb="6">
      <t>ゴウ</t>
    </rPh>
    <rPh sb="6" eb="7">
      <t>バイ</t>
    </rPh>
    <phoneticPr fontId="7"/>
  </si>
  <si>
    <t>西長島</t>
    <rPh sb="0" eb="1">
      <t>ニシ</t>
    </rPh>
    <rPh sb="1" eb="3">
      <t>ナガシマ</t>
    </rPh>
    <phoneticPr fontId="5"/>
  </si>
  <si>
    <t>（市外・南合売）</t>
    <rPh sb="1" eb="3">
      <t>シガイ</t>
    </rPh>
    <rPh sb="4" eb="5">
      <t>ミナミ</t>
    </rPh>
    <rPh sb="5" eb="6">
      <t>ゴウ</t>
    </rPh>
    <rPh sb="6" eb="7">
      <t>バイ</t>
    </rPh>
    <phoneticPr fontId="7"/>
  </si>
  <si>
    <t>（大島・朝合売）</t>
    <rPh sb="1" eb="3">
      <t>オオシマ</t>
    </rPh>
    <rPh sb="4" eb="5">
      <t>アサ</t>
    </rPh>
    <rPh sb="5" eb="6">
      <t>ゴウ</t>
    </rPh>
    <rPh sb="6" eb="7">
      <t>バイ</t>
    </rPh>
    <phoneticPr fontId="7"/>
  </si>
  <si>
    <t>合計</t>
    <rPh sb="0" eb="2">
      <t>ゴウケイ</t>
    </rPh>
    <phoneticPr fontId="5"/>
  </si>
  <si>
    <t>折込日</t>
    <rPh sb="0" eb="2">
      <t>オリコミ</t>
    </rPh>
    <rPh sb="2" eb="3">
      <t>ヒ</t>
    </rPh>
    <phoneticPr fontId="7"/>
  </si>
  <si>
    <t>川内北</t>
    <rPh sb="0" eb="2">
      <t>センダイ</t>
    </rPh>
    <rPh sb="2" eb="3">
      <t>キタ</t>
    </rPh>
    <phoneticPr fontId="1"/>
  </si>
  <si>
    <t>江石</t>
    <rPh sb="0" eb="2">
      <t>エイシ</t>
    </rPh>
    <phoneticPr fontId="1"/>
  </si>
  <si>
    <t>広　告　主</t>
    <rPh sb="0" eb="1">
      <t>ヒロ</t>
    </rPh>
    <rPh sb="2" eb="3">
      <t>コク</t>
    </rPh>
    <rPh sb="4" eb="5">
      <t>オモ</t>
    </rPh>
    <phoneticPr fontId="7"/>
  </si>
  <si>
    <t>請求先</t>
    <rPh sb="0" eb="2">
      <t>セイキュウ</t>
    </rPh>
    <rPh sb="2" eb="3">
      <t>サキ</t>
    </rPh>
    <phoneticPr fontId="5"/>
  </si>
  <si>
    <t>タイトル</t>
    <phoneticPr fontId="7"/>
  </si>
  <si>
    <t>サ　イ　ズ</t>
    <phoneticPr fontId="7"/>
  </si>
  <si>
    <t>折込枚数</t>
    <rPh sb="0" eb="2">
      <t>オリコミ</t>
    </rPh>
    <rPh sb="2" eb="4">
      <t>マイスウ</t>
    </rPh>
    <phoneticPr fontId="7"/>
  </si>
  <si>
    <t>指　　　示</t>
    <rPh sb="0" eb="1">
      <t>ユビ</t>
    </rPh>
    <rPh sb="4" eb="5">
      <t>シメ</t>
    </rPh>
    <phoneticPr fontId="7"/>
  </si>
  <si>
    <t>販売店名</t>
    <rPh sb="0" eb="3">
      <t>ハンバイテン</t>
    </rPh>
    <rPh sb="3" eb="4">
      <t>ナ</t>
    </rPh>
    <phoneticPr fontId="7"/>
  </si>
  <si>
    <t>部数</t>
    <rPh sb="0" eb="2">
      <t>ブスウ</t>
    </rPh>
    <phoneticPr fontId="7"/>
  </si>
  <si>
    <t>備　考</t>
    <rPh sb="0" eb="1">
      <t>ビ</t>
    </rPh>
    <rPh sb="2" eb="3">
      <t>コウ</t>
    </rPh>
    <phoneticPr fontId="7"/>
  </si>
  <si>
    <t>第１販売所</t>
    <rPh sb="0" eb="2">
      <t>ダイイチ</t>
    </rPh>
    <rPh sb="2" eb="4">
      <t>ハンバイ</t>
    </rPh>
    <rPh sb="4" eb="5">
      <t>ショ</t>
    </rPh>
    <phoneticPr fontId="7"/>
  </si>
  <si>
    <t>第２販売所</t>
    <rPh sb="2" eb="4">
      <t>ハンバイ</t>
    </rPh>
    <rPh sb="4" eb="5">
      <t>ショ</t>
    </rPh>
    <phoneticPr fontId="7"/>
  </si>
  <si>
    <t>第３販売所</t>
    <rPh sb="2" eb="4">
      <t>ハンバイ</t>
    </rPh>
    <rPh sb="4" eb="5">
      <t>ショ</t>
    </rPh>
    <phoneticPr fontId="7"/>
  </si>
  <si>
    <t>第６販売所</t>
    <rPh sb="2" eb="4">
      <t>ハンバイ</t>
    </rPh>
    <rPh sb="4" eb="5">
      <t>ショ</t>
    </rPh>
    <phoneticPr fontId="7"/>
  </si>
  <si>
    <t>第７販売所</t>
    <rPh sb="2" eb="4">
      <t>ハンバイ</t>
    </rPh>
    <rPh sb="4" eb="5">
      <t>ショ</t>
    </rPh>
    <phoneticPr fontId="7"/>
  </si>
  <si>
    <t>朝仁販売所</t>
    <rPh sb="0" eb="1">
      <t>アサ</t>
    </rPh>
    <rPh sb="1" eb="2">
      <t>ジン</t>
    </rPh>
    <rPh sb="2" eb="4">
      <t>ハンバイ</t>
    </rPh>
    <rPh sb="4" eb="5">
      <t>ショ</t>
    </rPh>
    <phoneticPr fontId="7"/>
  </si>
  <si>
    <t>輪内販売所</t>
    <rPh sb="0" eb="1">
      <t>リン</t>
    </rPh>
    <rPh sb="1" eb="2">
      <t>ナイ</t>
    </rPh>
    <rPh sb="2" eb="4">
      <t>ハンバイ</t>
    </rPh>
    <rPh sb="4" eb="5">
      <t>ショ</t>
    </rPh>
    <phoneticPr fontId="7"/>
  </si>
  <si>
    <t>古見地区</t>
    <rPh sb="0" eb="2">
      <t>フルミ</t>
    </rPh>
    <rPh sb="2" eb="4">
      <t>チク</t>
    </rPh>
    <phoneticPr fontId="7"/>
  </si>
  <si>
    <t>奄美市　笠利販売所</t>
    <rPh sb="0" eb="3">
      <t>アマミシ</t>
    </rPh>
    <rPh sb="4" eb="6">
      <t>カサリ</t>
    </rPh>
    <rPh sb="6" eb="8">
      <t>ハンバイ</t>
    </rPh>
    <rPh sb="8" eb="9">
      <t>ショ</t>
    </rPh>
    <phoneticPr fontId="7"/>
  </si>
  <si>
    <t>笠利町全域</t>
    <rPh sb="0" eb="2">
      <t>カサリ</t>
    </rPh>
    <rPh sb="2" eb="3">
      <t>チョウ</t>
    </rPh>
    <rPh sb="3" eb="5">
      <t>ゼンイキ</t>
    </rPh>
    <phoneticPr fontId="5"/>
  </si>
  <si>
    <t>奄美市　住用地区</t>
    <rPh sb="0" eb="3">
      <t>アマミシ</t>
    </rPh>
    <rPh sb="4" eb="6">
      <t>スミヨウ</t>
    </rPh>
    <rPh sb="6" eb="8">
      <t>チク</t>
    </rPh>
    <phoneticPr fontId="7"/>
  </si>
  <si>
    <t>住用町全域</t>
    <rPh sb="0" eb="2">
      <t>スミヨウ</t>
    </rPh>
    <rPh sb="2" eb="3">
      <t>チョウ</t>
    </rPh>
    <rPh sb="3" eb="5">
      <t>ゼンイキ</t>
    </rPh>
    <phoneticPr fontId="5"/>
  </si>
  <si>
    <t>龍郷第１販売所</t>
    <rPh sb="0" eb="2">
      <t>タツゴウ</t>
    </rPh>
    <rPh sb="2" eb="3">
      <t>ダイ</t>
    </rPh>
    <rPh sb="4" eb="6">
      <t>ハンバイ</t>
    </rPh>
    <rPh sb="6" eb="7">
      <t>ショ</t>
    </rPh>
    <phoneticPr fontId="7"/>
  </si>
  <si>
    <t>龍郷第２販売所</t>
    <rPh sb="0" eb="1">
      <t>タツ</t>
    </rPh>
    <rPh sb="1" eb="2">
      <t>ゴウ</t>
    </rPh>
    <rPh sb="2" eb="3">
      <t>ダイ</t>
    </rPh>
    <rPh sb="4" eb="6">
      <t>ハンバイ</t>
    </rPh>
    <rPh sb="6" eb="7">
      <t>ショ</t>
    </rPh>
    <phoneticPr fontId="5"/>
  </si>
  <si>
    <t>主に内場地区</t>
    <rPh sb="0" eb="1">
      <t>オモ</t>
    </rPh>
    <rPh sb="2" eb="3">
      <t>ウチ</t>
    </rPh>
    <rPh sb="3" eb="4">
      <t>バ</t>
    </rPh>
    <rPh sb="4" eb="6">
      <t>チク</t>
    </rPh>
    <phoneticPr fontId="5"/>
  </si>
  <si>
    <t>大和販売所</t>
    <rPh sb="0" eb="2">
      <t>ヤマト</t>
    </rPh>
    <rPh sb="2" eb="4">
      <t>ハンバイ</t>
    </rPh>
    <rPh sb="4" eb="5">
      <t>ショ</t>
    </rPh>
    <phoneticPr fontId="7"/>
  </si>
  <si>
    <t>大和村全域</t>
    <rPh sb="0" eb="2">
      <t>ヤマト</t>
    </rPh>
    <rPh sb="2" eb="3">
      <t>ムラ</t>
    </rPh>
    <rPh sb="3" eb="5">
      <t>ゼンイキ</t>
    </rPh>
    <phoneticPr fontId="5"/>
  </si>
  <si>
    <t>宇検販売所</t>
    <rPh sb="0" eb="2">
      <t>ウケン</t>
    </rPh>
    <rPh sb="2" eb="4">
      <t>ハンバイ</t>
    </rPh>
    <rPh sb="4" eb="5">
      <t>ショ</t>
    </rPh>
    <phoneticPr fontId="7"/>
  </si>
  <si>
    <t>宇検村全域</t>
    <rPh sb="0" eb="2">
      <t>ウケン</t>
    </rPh>
    <rPh sb="2" eb="3">
      <t>ムラ</t>
    </rPh>
    <rPh sb="3" eb="5">
      <t>ゼンイキ</t>
    </rPh>
    <phoneticPr fontId="5"/>
  </si>
  <si>
    <t>瀬戸内第１販売所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</si>
  <si>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瀬戸内第２販売所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</si>
  <si>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加計呂麻販売所</t>
    <rPh sb="0" eb="1">
      <t>カ</t>
    </rPh>
    <rPh sb="1" eb="2">
      <t>ケイ</t>
    </rPh>
    <rPh sb="2" eb="3">
      <t>ロ</t>
    </rPh>
    <rPh sb="3" eb="4">
      <t>マ</t>
    </rPh>
    <rPh sb="4" eb="6">
      <t>ハンバイ</t>
    </rPh>
    <rPh sb="6" eb="7">
      <t>ショ</t>
    </rPh>
    <phoneticPr fontId="7"/>
  </si>
  <si>
    <t>加計呂麻島全域</t>
    <rPh sb="0" eb="1">
      <t>カ</t>
    </rPh>
    <rPh sb="1" eb="2">
      <t>ケイ</t>
    </rPh>
    <rPh sb="2" eb="3">
      <t>ロ</t>
    </rPh>
    <rPh sb="3" eb="4">
      <t>マ</t>
    </rPh>
    <rPh sb="4" eb="5">
      <t>シマ</t>
    </rPh>
    <rPh sb="5" eb="7">
      <t>ゼンイキ</t>
    </rPh>
    <phoneticPr fontId="5"/>
  </si>
  <si>
    <t>地　方　合　計</t>
    <rPh sb="0" eb="1">
      <t>チ</t>
    </rPh>
    <rPh sb="2" eb="3">
      <t>ホウ</t>
    </rPh>
    <rPh sb="4" eb="5">
      <t>ゴウ</t>
    </rPh>
    <rPh sb="6" eb="7">
      <t>ケイ</t>
    </rPh>
    <phoneticPr fontId="7"/>
  </si>
  <si>
    <t>喜界販売所</t>
    <rPh sb="0" eb="2">
      <t>キカイ</t>
    </rPh>
    <rPh sb="2" eb="4">
      <t>ハンバイ</t>
    </rPh>
    <rPh sb="4" eb="5">
      <t>ショ</t>
    </rPh>
    <phoneticPr fontId="7"/>
  </si>
  <si>
    <t>喜界町全域</t>
    <rPh sb="0" eb="2">
      <t>キカイ</t>
    </rPh>
    <rPh sb="2" eb="3">
      <t>チョウ</t>
    </rPh>
    <rPh sb="3" eb="5">
      <t>ゼンイキ</t>
    </rPh>
    <phoneticPr fontId="5"/>
  </si>
  <si>
    <t>徳之島販売所</t>
    <rPh sb="0" eb="3">
      <t>トクノシマ</t>
    </rPh>
    <rPh sb="3" eb="5">
      <t>ハンバイ</t>
    </rPh>
    <rPh sb="5" eb="6">
      <t>ショ</t>
    </rPh>
    <phoneticPr fontId="7"/>
  </si>
  <si>
    <t>徳之島町全域</t>
    <rPh sb="0" eb="3">
      <t>トクノシマ</t>
    </rPh>
    <rPh sb="3" eb="4">
      <t>チョウ</t>
    </rPh>
    <rPh sb="4" eb="6">
      <t>ゼンイキ</t>
    </rPh>
    <phoneticPr fontId="5"/>
  </si>
  <si>
    <t>伊仙販売所</t>
    <rPh sb="0" eb="2">
      <t>イセン</t>
    </rPh>
    <rPh sb="2" eb="4">
      <t>ハンバイ</t>
    </rPh>
    <rPh sb="4" eb="5">
      <t>ショ</t>
    </rPh>
    <phoneticPr fontId="7"/>
  </si>
  <si>
    <t>伊仙町全域</t>
    <rPh sb="0" eb="2">
      <t>イセン</t>
    </rPh>
    <rPh sb="2" eb="3">
      <t>チョウ</t>
    </rPh>
    <rPh sb="3" eb="5">
      <t>ゼンイキ</t>
    </rPh>
    <phoneticPr fontId="5"/>
  </si>
  <si>
    <t>天城販売所</t>
    <rPh sb="0" eb="2">
      <t>アマギ</t>
    </rPh>
    <rPh sb="2" eb="4">
      <t>ハンバイ</t>
    </rPh>
    <rPh sb="4" eb="5">
      <t>ショ</t>
    </rPh>
    <phoneticPr fontId="7"/>
  </si>
  <si>
    <t>天城町全域</t>
    <rPh sb="0" eb="2">
      <t>アマギ</t>
    </rPh>
    <rPh sb="2" eb="3">
      <t>チョウ</t>
    </rPh>
    <rPh sb="3" eb="5">
      <t>ゼンイキ</t>
    </rPh>
    <phoneticPr fontId="5"/>
  </si>
  <si>
    <t>和泊販売所</t>
    <rPh sb="0" eb="2">
      <t>ワドマリ</t>
    </rPh>
    <rPh sb="2" eb="4">
      <t>ハンバイ</t>
    </rPh>
    <rPh sb="4" eb="5">
      <t>ショ</t>
    </rPh>
    <phoneticPr fontId="7"/>
  </si>
  <si>
    <t>和泊町全域</t>
    <rPh sb="0" eb="2">
      <t>ワドマリ</t>
    </rPh>
    <rPh sb="2" eb="3">
      <t>チョウ</t>
    </rPh>
    <rPh sb="3" eb="5">
      <t>ゼンイキ</t>
    </rPh>
    <phoneticPr fontId="5"/>
  </si>
  <si>
    <t>知名販売所</t>
    <rPh sb="0" eb="2">
      <t>チナ</t>
    </rPh>
    <rPh sb="2" eb="4">
      <t>ハンバイ</t>
    </rPh>
    <rPh sb="4" eb="5">
      <t>ショ</t>
    </rPh>
    <phoneticPr fontId="7"/>
  </si>
  <si>
    <t>知名町全域</t>
    <rPh sb="0" eb="2">
      <t>チナ</t>
    </rPh>
    <rPh sb="2" eb="3">
      <t>チョウ</t>
    </rPh>
    <rPh sb="3" eb="5">
      <t>ゼンイキ</t>
    </rPh>
    <phoneticPr fontId="5"/>
  </si>
  <si>
    <t>与論販売所</t>
    <rPh sb="0" eb="2">
      <t>ヨロン</t>
    </rPh>
    <rPh sb="2" eb="4">
      <t>ハンバイ</t>
    </rPh>
    <rPh sb="4" eb="5">
      <t>ショ</t>
    </rPh>
    <phoneticPr fontId="7"/>
  </si>
  <si>
    <t>与論町全域</t>
    <rPh sb="0" eb="2">
      <t>ヨロン</t>
    </rPh>
    <rPh sb="2" eb="3">
      <t>チョウ</t>
    </rPh>
    <rPh sb="3" eb="5">
      <t>ゼンイキ</t>
    </rPh>
    <phoneticPr fontId="5"/>
  </si>
  <si>
    <t>離  島 合 計</t>
    <rPh sb="0" eb="1">
      <t>リ</t>
    </rPh>
    <rPh sb="3" eb="4">
      <t>シマ</t>
    </rPh>
    <rPh sb="5" eb="6">
      <t>ゴウ</t>
    </rPh>
    <rPh sb="7" eb="8">
      <t>ケイ</t>
    </rPh>
    <phoneticPr fontId="7"/>
  </si>
  <si>
    <t>総 　合　 計</t>
    <rPh sb="0" eb="1">
      <t>ソウ</t>
    </rPh>
    <rPh sb="3" eb="4">
      <t>ゴウ</t>
    </rPh>
    <rPh sb="6" eb="7">
      <t>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</si>
  <si>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</si>
  <si>
    <t>折込枚数</t>
    <rPh sb="0" eb="2">
      <t>オリコミ</t>
    </rPh>
    <rPh sb="2" eb="4">
      <t>マイスウ</t>
    </rPh>
    <phoneticPr fontId="6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</si>
  <si>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6"/>
  </si>
  <si>
    <t>奄美市名瀬地区</t>
    <rPh sb="0" eb="2">
      <t>アマミ</t>
    </rPh>
    <rPh sb="2" eb="3">
      <t>シ</t>
    </rPh>
    <rPh sb="3" eb="5">
      <t>ナゼ</t>
    </rPh>
    <rPh sb="5" eb="7">
      <t>チク</t>
    </rPh>
    <phoneticPr fontId="6"/>
  </si>
  <si>
    <t>販売店</t>
    <rPh sb="0" eb="3">
      <t>ハンバイテン</t>
    </rPh>
    <phoneticPr fontId="6"/>
  </si>
  <si>
    <t>町・地域</t>
    <rPh sb="0" eb="1">
      <t>マチ</t>
    </rPh>
    <rPh sb="2" eb="4">
      <t>チイキ</t>
    </rPh>
    <phoneticPr fontId="6"/>
  </si>
  <si>
    <t>部数</t>
    <rPh sb="0" eb="2">
      <t>ブスウ</t>
    </rPh>
    <phoneticPr fontId="6"/>
  </si>
  <si>
    <t>町･地域</t>
    <rPh sb="0" eb="1">
      <t>マチ</t>
    </rPh>
    <rPh sb="2" eb="4">
      <t>チイキ</t>
    </rPh>
    <phoneticPr fontId="6"/>
  </si>
  <si>
    <t>第１</t>
    <rPh sb="0" eb="2">
      <t>ダイイチ</t>
    </rPh>
    <phoneticPr fontId="6"/>
  </si>
  <si>
    <t>鳩浜町</t>
    <rPh sb="0" eb="1">
      <t>ハト</t>
    </rPh>
    <rPh sb="1" eb="2">
      <t>ハマ</t>
    </rPh>
    <rPh sb="2" eb="3">
      <t>チョウ</t>
    </rPh>
    <phoneticPr fontId="6"/>
  </si>
  <si>
    <t>古見地区</t>
    <rPh sb="0" eb="2">
      <t>コミ</t>
    </rPh>
    <rPh sb="2" eb="4">
      <t>チク</t>
    </rPh>
    <phoneticPr fontId="6"/>
  </si>
  <si>
    <t>全　域</t>
    <rPh sb="0" eb="1">
      <t>ゼン</t>
    </rPh>
    <rPh sb="2" eb="3">
      <t>イキ</t>
    </rPh>
    <phoneticPr fontId="6"/>
  </si>
  <si>
    <t>佐大熊町</t>
    <rPh sb="0" eb="1">
      <t>サ</t>
    </rPh>
    <rPh sb="1" eb="3">
      <t>オオクマ</t>
    </rPh>
    <rPh sb="3" eb="4">
      <t>チョウ</t>
    </rPh>
    <phoneticPr fontId="6"/>
  </si>
  <si>
    <t>知名瀬</t>
    <rPh sb="0" eb="2">
      <t>チナ</t>
    </rPh>
    <rPh sb="2" eb="3">
      <t>セ</t>
    </rPh>
    <phoneticPr fontId="6"/>
  </si>
  <si>
    <t>小浜町</t>
    <rPh sb="0" eb="2">
      <t>オバマ</t>
    </rPh>
    <rPh sb="2" eb="3">
      <t>チョウ</t>
    </rPh>
    <phoneticPr fontId="6"/>
  </si>
  <si>
    <t>根瀬部</t>
    <rPh sb="0" eb="1">
      <t>ネ</t>
    </rPh>
    <rPh sb="1" eb="2">
      <t>セ</t>
    </rPh>
    <rPh sb="2" eb="3">
      <t>ベ</t>
    </rPh>
    <phoneticPr fontId="6"/>
  </si>
  <si>
    <t>第１販売店計</t>
    <rPh sb="0" eb="2">
      <t>ダイイチ</t>
    </rPh>
    <rPh sb="2" eb="5">
      <t>ハンバイテン</t>
    </rPh>
    <rPh sb="5" eb="6">
      <t>ケイ</t>
    </rPh>
    <phoneticPr fontId="6"/>
  </si>
  <si>
    <t>崎　原</t>
    <rPh sb="0" eb="1">
      <t>ザキ</t>
    </rPh>
    <rPh sb="2" eb="3">
      <t>ハラ</t>
    </rPh>
    <phoneticPr fontId="6"/>
  </si>
  <si>
    <t>第２</t>
    <rPh sb="0" eb="2">
      <t>ダイニ</t>
    </rPh>
    <phoneticPr fontId="6"/>
  </si>
  <si>
    <t>金久町</t>
    <rPh sb="0" eb="1">
      <t>カネ</t>
    </rPh>
    <rPh sb="1" eb="2">
      <t>ク</t>
    </rPh>
    <rPh sb="2" eb="3">
      <t>マチ</t>
    </rPh>
    <phoneticPr fontId="6"/>
  </si>
  <si>
    <t>有　良</t>
    <rPh sb="0" eb="1">
      <t>ア</t>
    </rPh>
    <rPh sb="2" eb="3">
      <t>ヨ</t>
    </rPh>
    <phoneticPr fontId="6"/>
  </si>
  <si>
    <t>入舟町</t>
    <rPh sb="0" eb="1">
      <t>イ</t>
    </rPh>
    <rPh sb="1" eb="2">
      <t>フネ</t>
    </rPh>
    <rPh sb="2" eb="3">
      <t>マチ</t>
    </rPh>
    <phoneticPr fontId="6"/>
  </si>
  <si>
    <t>芦花部</t>
    <rPh sb="0" eb="1">
      <t>アシ</t>
    </rPh>
    <rPh sb="1" eb="2">
      <t>ハナ</t>
    </rPh>
    <rPh sb="2" eb="3">
      <t>ベ</t>
    </rPh>
    <phoneticPr fontId="6"/>
  </si>
  <si>
    <t>柳　町</t>
    <rPh sb="0" eb="1">
      <t>ヤナギ</t>
    </rPh>
    <rPh sb="2" eb="3">
      <t>マチ</t>
    </rPh>
    <phoneticPr fontId="6"/>
  </si>
  <si>
    <t>古見計</t>
    <rPh sb="0" eb="1">
      <t>フル</t>
    </rPh>
    <rPh sb="1" eb="2">
      <t>ミ</t>
    </rPh>
    <rPh sb="2" eb="3">
      <t>ケイ</t>
    </rPh>
    <phoneticPr fontId="6"/>
  </si>
  <si>
    <t>矢之脇町</t>
    <rPh sb="0" eb="1">
      <t>ヤ</t>
    </rPh>
    <rPh sb="1" eb="2">
      <t>ノ</t>
    </rPh>
    <rPh sb="2" eb="3">
      <t>ワキ</t>
    </rPh>
    <rPh sb="3" eb="4">
      <t>マチ</t>
    </rPh>
    <phoneticPr fontId="6"/>
  </si>
  <si>
    <t>奄美市名瀬地区合計</t>
    <rPh sb="0" eb="2">
      <t>アマミ</t>
    </rPh>
    <rPh sb="2" eb="3">
      <t>シ</t>
    </rPh>
    <rPh sb="3" eb="5">
      <t>ナセ</t>
    </rPh>
    <rPh sb="5" eb="7">
      <t>チク</t>
    </rPh>
    <rPh sb="7" eb="8">
      <t>ゴウ</t>
    </rPh>
    <rPh sb="8" eb="9">
      <t>ケイ</t>
    </rPh>
    <phoneticPr fontId="6"/>
  </si>
  <si>
    <t>安勝町</t>
    <rPh sb="0" eb="1">
      <t>アン</t>
    </rPh>
    <rPh sb="1" eb="2">
      <t>カチ</t>
    </rPh>
    <rPh sb="2" eb="3">
      <t>マチ</t>
    </rPh>
    <phoneticPr fontId="5"/>
  </si>
  <si>
    <t>第２販売店計</t>
    <rPh sb="0" eb="1">
      <t>ダイ</t>
    </rPh>
    <rPh sb="2" eb="5">
      <t>ハンバイテン</t>
    </rPh>
    <rPh sb="5" eb="6">
      <t>ケイ</t>
    </rPh>
    <phoneticPr fontId="6"/>
  </si>
  <si>
    <t>第３</t>
    <rPh sb="0" eb="2">
      <t>ダイサン</t>
    </rPh>
    <phoneticPr fontId="6"/>
  </si>
  <si>
    <t>塩浜町</t>
    <rPh sb="0" eb="2">
      <t>シオハマ</t>
    </rPh>
    <rPh sb="2" eb="3">
      <t>マチ</t>
    </rPh>
    <phoneticPr fontId="6"/>
  </si>
  <si>
    <t>笠　利</t>
    <rPh sb="0" eb="1">
      <t>カサ</t>
    </rPh>
    <rPh sb="2" eb="3">
      <t>リ</t>
    </rPh>
    <phoneticPr fontId="6"/>
  </si>
  <si>
    <t>長浜町</t>
    <rPh sb="0" eb="2">
      <t>ナガハマ</t>
    </rPh>
    <rPh sb="2" eb="3">
      <t>マチ</t>
    </rPh>
    <phoneticPr fontId="6"/>
  </si>
  <si>
    <t>住　用</t>
    <rPh sb="0" eb="1">
      <t>ジュウ</t>
    </rPh>
    <rPh sb="2" eb="3">
      <t>ヨウ</t>
    </rPh>
    <phoneticPr fontId="6"/>
  </si>
  <si>
    <t>第３販売店計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</si>
  <si>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5"/>
  </si>
  <si>
    <t>第４</t>
    <rPh sb="0" eb="2">
      <t>ダイヨン</t>
    </rPh>
    <phoneticPr fontId="6"/>
  </si>
  <si>
    <t>末広町</t>
    <rPh sb="0" eb="2">
      <t>スエヒロ</t>
    </rPh>
    <rPh sb="2" eb="3">
      <t>マチ</t>
    </rPh>
    <phoneticPr fontId="6"/>
  </si>
  <si>
    <t>永田町</t>
    <rPh sb="0" eb="2">
      <t>ナガタ</t>
    </rPh>
    <rPh sb="2" eb="3">
      <t>マチ</t>
    </rPh>
    <phoneticPr fontId="6"/>
  </si>
  <si>
    <t>港　町</t>
    <rPh sb="0" eb="1">
      <t>ミナト</t>
    </rPh>
    <rPh sb="2" eb="3">
      <t>チョウ</t>
    </rPh>
    <phoneticPr fontId="6"/>
  </si>
  <si>
    <t>名瀬地区以外（大島郡部）</t>
    <rPh sb="0" eb="2">
      <t>ナゼ</t>
    </rPh>
    <rPh sb="7" eb="9">
      <t>オオシマ</t>
    </rPh>
    <rPh sb="9" eb="11">
      <t>グンブ</t>
    </rPh>
    <phoneticPr fontId="6"/>
  </si>
  <si>
    <t>幸　町</t>
    <rPh sb="0" eb="1">
      <t>サイワ</t>
    </rPh>
    <rPh sb="2" eb="3">
      <t>マチ</t>
    </rPh>
    <phoneticPr fontId="6"/>
  </si>
  <si>
    <t>龍　郷</t>
    <rPh sb="0" eb="1">
      <t>リュウ</t>
    </rPh>
    <rPh sb="2" eb="3">
      <t>ゴウ</t>
    </rPh>
    <phoneticPr fontId="6"/>
  </si>
  <si>
    <t>井根町</t>
    <rPh sb="0" eb="1">
      <t>イ</t>
    </rPh>
    <rPh sb="1" eb="2">
      <t>ネ</t>
    </rPh>
    <rPh sb="2" eb="3">
      <t>マチ</t>
    </rPh>
    <phoneticPr fontId="6"/>
  </si>
  <si>
    <t>大　和</t>
    <rPh sb="0" eb="1">
      <t>ダイ</t>
    </rPh>
    <rPh sb="2" eb="3">
      <t>ワ</t>
    </rPh>
    <phoneticPr fontId="6"/>
  </si>
  <si>
    <t>久里町</t>
    <rPh sb="0" eb="3">
      <t>クサトチョウ</t>
    </rPh>
    <phoneticPr fontId="6"/>
  </si>
  <si>
    <t>宇　検</t>
    <rPh sb="0" eb="1">
      <t>ノキ</t>
    </rPh>
    <rPh sb="2" eb="3">
      <t>ケン</t>
    </rPh>
    <phoneticPr fontId="6"/>
  </si>
  <si>
    <t>石橋町</t>
    <rPh sb="0" eb="2">
      <t>イシバシ</t>
    </rPh>
    <rPh sb="2" eb="3">
      <t>マチ</t>
    </rPh>
    <phoneticPr fontId="6"/>
  </si>
  <si>
    <t>第４販売店計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</si>
  <si>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6"/>
  </si>
  <si>
    <t>第６</t>
    <rPh sb="0" eb="2">
      <t>ダイロク</t>
    </rPh>
    <phoneticPr fontId="6"/>
  </si>
  <si>
    <t>小俣町</t>
    <rPh sb="0" eb="2">
      <t>コマタ</t>
    </rPh>
    <rPh sb="2" eb="3">
      <t>マチ</t>
    </rPh>
    <phoneticPr fontId="6"/>
  </si>
  <si>
    <t>名瀬地区以外合計</t>
    <rPh sb="0" eb="2">
      <t>ナセ</t>
    </rPh>
    <rPh sb="2" eb="4">
      <t>チク</t>
    </rPh>
    <rPh sb="4" eb="6">
      <t>イガイ</t>
    </rPh>
    <rPh sb="6" eb="8">
      <t>ゴウケイ</t>
    </rPh>
    <phoneticPr fontId="6"/>
  </si>
  <si>
    <t>春日町</t>
    <rPh sb="0" eb="2">
      <t>カスガ</t>
    </rPh>
    <rPh sb="2" eb="3">
      <t>マチ</t>
    </rPh>
    <phoneticPr fontId="6"/>
  </si>
  <si>
    <t>大島本島合計</t>
    <rPh sb="0" eb="2">
      <t>オオシマ</t>
    </rPh>
    <rPh sb="2" eb="4">
      <t>モトシマ</t>
    </rPh>
    <rPh sb="4" eb="6">
      <t>ゴウケイ</t>
    </rPh>
    <phoneticPr fontId="6"/>
  </si>
  <si>
    <t>第６販売店計</t>
    <rPh sb="0" eb="1">
      <t>ダイ</t>
    </rPh>
    <rPh sb="2" eb="5">
      <t>ハンバイテン</t>
    </rPh>
    <rPh sb="5" eb="6">
      <t>ケイ</t>
    </rPh>
    <phoneticPr fontId="6"/>
  </si>
  <si>
    <t>第７</t>
    <rPh sb="0" eb="2">
      <t>ダイナナ</t>
    </rPh>
    <phoneticPr fontId="6"/>
  </si>
  <si>
    <t>古田町</t>
    <rPh sb="0" eb="2">
      <t>フルタ</t>
    </rPh>
    <rPh sb="2" eb="3">
      <t>チョウ</t>
    </rPh>
    <phoneticPr fontId="6"/>
  </si>
  <si>
    <t>離島</t>
    <rPh sb="0" eb="2">
      <t>リトウ</t>
    </rPh>
    <phoneticPr fontId="6"/>
  </si>
  <si>
    <t>真名津町</t>
    <rPh sb="0" eb="1">
      <t>マ</t>
    </rPh>
    <rPh sb="1" eb="2">
      <t>ナ</t>
    </rPh>
    <rPh sb="2" eb="3">
      <t>ツ</t>
    </rPh>
    <rPh sb="3" eb="4">
      <t>マチ</t>
    </rPh>
    <phoneticPr fontId="6"/>
  </si>
  <si>
    <t>喜　界</t>
    <rPh sb="0" eb="1">
      <t>キ</t>
    </rPh>
    <rPh sb="2" eb="3">
      <t>カイ</t>
    </rPh>
    <phoneticPr fontId="6"/>
  </si>
  <si>
    <t>平田町</t>
    <rPh sb="0" eb="2">
      <t>ヒラタ</t>
    </rPh>
    <rPh sb="2" eb="3">
      <t>マチ</t>
    </rPh>
    <phoneticPr fontId="6"/>
  </si>
  <si>
    <t>徳之島</t>
    <rPh sb="0" eb="3">
      <t>トクノシマ</t>
    </rPh>
    <phoneticPr fontId="6"/>
  </si>
  <si>
    <t>第７販売店計</t>
    <rPh sb="0" eb="1">
      <t>ダイ</t>
    </rPh>
    <rPh sb="2" eb="5">
      <t>ハンバイテン</t>
    </rPh>
    <rPh sb="5" eb="6">
      <t>ケイ</t>
    </rPh>
    <phoneticPr fontId="6"/>
  </si>
  <si>
    <t>伊　仙</t>
    <rPh sb="0" eb="1">
      <t>イ</t>
    </rPh>
    <rPh sb="2" eb="3">
      <t>セン</t>
    </rPh>
    <phoneticPr fontId="6"/>
  </si>
  <si>
    <t>第８</t>
    <rPh sb="0" eb="2">
      <t>ダイハチ</t>
    </rPh>
    <phoneticPr fontId="6"/>
  </si>
  <si>
    <t>朝仁町</t>
    <rPh sb="0" eb="1">
      <t>アサ</t>
    </rPh>
    <rPh sb="1" eb="2">
      <t>ジン</t>
    </rPh>
    <rPh sb="2" eb="3">
      <t>マチ</t>
    </rPh>
    <phoneticPr fontId="6"/>
  </si>
  <si>
    <t>天　城</t>
    <rPh sb="0" eb="1">
      <t>テン</t>
    </rPh>
    <rPh sb="2" eb="3">
      <t>シロ</t>
    </rPh>
    <phoneticPr fontId="6"/>
  </si>
  <si>
    <t>朝仁新町</t>
    <rPh sb="0" eb="1">
      <t>アサ</t>
    </rPh>
    <rPh sb="1" eb="2">
      <t>ジン</t>
    </rPh>
    <rPh sb="2" eb="3">
      <t>シン</t>
    </rPh>
    <rPh sb="3" eb="4">
      <t>マチ</t>
    </rPh>
    <phoneticPr fontId="6"/>
  </si>
  <si>
    <t>和　泊</t>
    <rPh sb="0" eb="1">
      <t>ワ</t>
    </rPh>
    <rPh sb="2" eb="3">
      <t>ハク</t>
    </rPh>
    <phoneticPr fontId="6"/>
  </si>
  <si>
    <t>小宿町</t>
    <rPh sb="0" eb="1">
      <t>コ</t>
    </rPh>
    <rPh sb="1" eb="2">
      <t>ヤド</t>
    </rPh>
    <rPh sb="2" eb="3">
      <t>マチ</t>
    </rPh>
    <phoneticPr fontId="6"/>
  </si>
  <si>
    <t>知　名</t>
    <rPh sb="0" eb="1">
      <t>チ</t>
    </rPh>
    <rPh sb="2" eb="3">
      <t>ナ</t>
    </rPh>
    <phoneticPr fontId="6"/>
  </si>
  <si>
    <t>与　論</t>
    <rPh sb="0" eb="1">
      <t>クミ</t>
    </rPh>
    <rPh sb="2" eb="3">
      <t>ロン</t>
    </rPh>
    <phoneticPr fontId="6"/>
  </si>
  <si>
    <t>浜里町</t>
    <rPh sb="0" eb="1">
      <t>ハマ</t>
    </rPh>
    <rPh sb="1" eb="2">
      <t>サト</t>
    </rPh>
    <rPh sb="2" eb="3">
      <t>マチ</t>
    </rPh>
    <phoneticPr fontId="6"/>
  </si>
  <si>
    <t>離島合計</t>
    <rPh sb="0" eb="2">
      <t>リトウ</t>
    </rPh>
    <rPh sb="2" eb="4">
      <t>ゴウケイ</t>
    </rPh>
    <phoneticPr fontId="6"/>
  </si>
  <si>
    <t>平松町</t>
    <rPh sb="0" eb="2">
      <t>ヒラマツ</t>
    </rPh>
    <rPh sb="2" eb="3">
      <t>マチ</t>
    </rPh>
    <phoneticPr fontId="6"/>
  </si>
  <si>
    <t>第８販売店計</t>
    <rPh sb="0" eb="1">
      <t>ダイ</t>
    </rPh>
    <rPh sb="2" eb="5">
      <t>ハンバイテン</t>
    </rPh>
    <rPh sb="5" eb="6">
      <t>ケイ</t>
    </rPh>
    <phoneticPr fontId="6"/>
  </si>
  <si>
    <t>第９</t>
    <rPh sb="0" eb="2">
      <t>ダイク</t>
    </rPh>
    <phoneticPr fontId="6"/>
  </si>
  <si>
    <t>浦上町</t>
    <rPh sb="0" eb="2">
      <t>ウラガミ</t>
    </rPh>
    <rPh sb="2" eb="3">
      <t>マチ</t>
    </rPh>
    <phoneticPr fontId="6"/>
  </si>
  <si>
    <t>有屋町</t>
    <rPh sb="0" eb="1">
      <t>ア</t>
    </rPh>
    <rPh sb="1" eb="2">
      <t>ヤ</t>
    </rPh>
    <rPh sb="2" eb="3">
      <t>マチ</t>
    </rPh>
    <phoneticPr fontId="6"/>
  </si>
  <si>
    <t>朝日町</t>
    <rPh sb="0" eb="2">
      <t>アサヒ</t>
    </rPh>
    <rPh sb="2" eb="3">
      <t>マチ</t>
    </rPh>
    <phoneticPr fontId="6"/>
  </si>
  <si>
    <t>仲勝町</t>
    <rPh sb="0" eb="1">
      <t>ナカ</t>
    </rPh>
    <rPh sb="1" eb="2">
      <t>カ</t>
    </rPh>
    <rPh sb="2" eb="3">
      <t>マチ</t>
    </rPh>
    <phoneticPr fontId="6"/>
  </si>
  <si>
    <t>大　熊</t>
    <rPh sb="0" eb="1">
      <t>ダイ</t>
    </rPh>
    <rPh sb="2" eb="3">
      <t>クマ</t>
    </rPh>
    <phoneticPr fontId="6"/>
  </si>
  <si>
    <t>和光町</t>
    <rPh sb="0" eb="2">
      <t>ワコウ</t>
    </rPh>
    <rPh sb="2" eb="3">
      <t>マチ</t>
    </rPh>
    <phoneticPr fontId="6"/>
  </si>
  <si>
    <t>大島本島合計</t>
    <rPh sb="0" eb="2">
      <t>オオシマ</t>
    </rPh>
    <rPh sb="2" eb="4">
      <t>ホントウ</t>
    </rPh>
    <rPh sb="4" eb="6">
      <t>ゴウケイ</t>
    </rPh>
    <phoneticPr fontId="6"/>
  </si>
  <si>
    <t>伊津部町</t>
    <rPh sb="0" eb="1">
      <t>イ</t>
    </rPh>
    <rPh sb="1" eb="2">
      <t>ツ</t>
    </rPh>
    <rPh sb="2" eb="3">
      <t>ベ</t>
    </rPh>
    <rPh sb="3" eb="4">
      <t>マチ</t>
    </rPh>
    <phoneticPr fontId="6"/>
  </si>
  <si>
    <t>離　　島合計</t>
    <rPh sb="0" eb="1">
      <t>リ</t>
    </rPh>
    <rPh sb="3" eb="4">
      <t>シマ</t>
    </rPh>
    <rPh sb="4" eb="6">
      <t>ゴウケイ</t>
    </rPh>
    <phoneticPr fontId="6"/>
  </si>
  <si>
    <t>第９販売店計</t>
    <rPh sb="0" eb="1">
      <t>ダイ</t>
    </rPh>
    <rPh sb="2" eb="5">
      <t>ハンバイテン</t>
    </rPh>
    <rPh sb="5" eb="6">
      <t>ケイ</t>
    </rPh>
    <phoneticPr fontId="6"/>
  </si>
  <si>
    <t>奄美全域合計</t>
    <rPh sb="0" eb="2">
      <t>アマミ</t>
    </rPh>
    <rPh sb="2" eb="4">
      <t>ゼンイキ</t>
    </rPh>
    <rPh sb="4" eb="6">
      <t>ゴウケイ</t>
    </rPh>
    <phoneticPr fontId="6"/>
  </si>
  <si>
    <t>山川</t>
    <rPh sb="0" eb="2">
      <t>ヤマガワ</t>
    </rPh>
    <phoneticPr fontId="1"/>
  </si>
  <si>
    <t>朝</t>
    <rPh sb="0" eb="1">
      <t>アサ</t>
    </rPh>
    <phoneticPr fontId="1"/>
  </si>
  <si>
    <t>南</t>
    <rPh sb="0" eb="1">
      <t>ミナミ</t>
    </rPh>
    <phoneticPr fontId="1"/>
  </si>
  <si>
    <t>山崎</t>
    <rPh sb="0" eb="2">
      <t>ヤマザキ</t>
    </rPh>
    <phoneticPr fontId="1"/>
  </si>
  <si>
    <t>阿久根脇本</t>
    <rPh sb="0" eb="3">
      <t>アクネ</t>
    </rPh>
    <rPh sb="3" eb="5">
      <t>ワキモト</t>
    </rPh>
    <phoneticPr fontId="5"/>
  </si>
  <si>
    <t>東長島</t>
    <rPh sb="0" eb="3">
      <t>ヒガシナガシマ</t>
    </rPh>
    <phoneticPr fontId="1"/>
  </si>
  <si>
    <t>市成</t>
    <rPh sb="0" eb="2">
      <t>イチナリ</t>
    </rPh>
    <phoneticPr fontId="1"/>
  </si>
  <si>
    <t>東串良</t>
    <rPh sb="0" eb="1">
      <t>ヒガシ</t>
    </rPh>
    <rPh sb="1" eb="3">
      <t>クシラ</t>
    </rPh>
    <phoneticPr fontId="1"/>
  </si>
  <si>
    <t>西之表市</t>
    <rPh sb="0" eb="4">
      <t>ニシノオモテシ</t>
    </rPh>
    <phoneticPr fontId="1"/>
  </si>
  <si>
    <t>奄美</t>
    <rPh sb="0" eb="2">
      <t>アマミ</t>
    </rPh>
    <phoneticPr fontId="1"/>
  </si>
  <si>
    <t>串木野西部</t>
    <rPh sb="0" eb="5">
      <t>クシキノセイブ</t>
    </rPh>
    <phoneticPr fontId="1"/>
  </si>
  <si>
    <t>山崎</t>
    <rPh sb="0" eb="2">
      <t>ヤマサキ</t>
    </rPh>
    <phoneticPr fontId="1"/>
  </si>
  <si>
    <t>南日本新聞販売所　全紙部数一覧</t>
    <rPh sb="0" eb="1">
      <t>ミナミ</t>
    </rPh>
    <rPh sb="1" eb="3">
      <t>ニホン</t>
    </rPh>
    <rPh sb="3" eb="5">
      <t>シンブン</t>
    </rPh>
    <rPh sb="5" eb="7">
      <t>ハンバイ</t>
    </rPh>
    <rPh sb="7" eb="8">
      <t>ショ</t>
    </rPh>
    <rPh sb="9" eb="10">
      <t>ゼン</t>
    </rPh>
    <rPh sb="10" eb="11">
      <t>カミ</t>
    </rPh>
    <rPh sb="11" eb="13">
      <t>ブスウ</t>
    </rPh>
    <rPh sb="13" eb="15">
      <t>イチラン</t>
    </rPh>
    <phoneticPr fontId="1"/>
  </si>
  <si>
    <r>
      <t>販売所名</t>
    </r>
    <r>
      <rPr>
        <sz val="9"/>
        <color indexed="8"/>
        <rFont val="游ゴシック"/>
        <family val="3"/>
        <charset val="128"/>
      </rPr>
      <t>（地域別）</t>
    </r>
    <rPh sb="0" eb="2">
      <t>ハンバイ</t>
    </rPh>
    <rPh sb="2" eb="3">
      <t>ショ</t>
    </rPh>
    <rPh sb="3" eb="4">
      <t>メイ</t>
    </rPh>
    <rPh sb="5" eb="7">
      <t>チイキ</t>
    </rPh>
    <rPh sb="7" eb="8">
      <t>ベツ</t>
    </rPh>
    <phoneticPr fontId="1"/>
  </si>
  <si>
    <t>高尾野</t>
    <rPh sb="0" eb="2">
      <t>タカオ</t>
    </rPh>
    <rPh sb="2" eb="3">
      <t>ノ</t>
    </rPh>
    <phoneticPr fontId="1"/>
  </si>
  <si>
    <t>㈱南日本新聞開発センター</t>
    <phoneticPr fontId="1"/>
  </si>
  <si>
    <t>なんにち折込</t>
    <phoneticPr fontId="1"/>
  </si>
  <si>
    <t>ＴＥＬ　０９９－２６７－３６００</t>
    <phoneticPr fontId="1"/>
  </si>
  <si>
    <t>ＦＡＸ　０９９－２６７－８４４４</t>
    <phoneticPr fontId="1"/>
  </si>
  <si>
    <t>取扱</t>
    <phoneticPr fontId="1"/>
  </si>
  <si>
    <t>なんにち折込</t>
    <rPh sb="4" eb="6">
      <t>オリコミ</t>
    </rPh>
    <phoneticPr fontId="1"/>
  </si>
  <si>
    <t>朝日新聞折込申込書</t>
    <phoneticPr fontId="1"/>
  </si>
  <si>
    <t>奄美新聞折込申込書</t>
    <phoneticPr fontId="1"/>
  </si>
  <si>
    <t>読売新聞折込申込書</t>
    <rPh sb="0" eb="2">
      <t>ヨミウリ</t>
    </rPh>
    <phoneticPr fontId="1"/>
  </si>
  <si>
    <t>毎日新聞折込申込書</t>
    <rPh sb="0" eb="2">
      <t>マイニチ</t>
    </rPh>
    <phoneticPr fontId="1"/>
  </si>
  <si>
    <t>南海日日新聞折込申込書</t>
    <phoneticPr fontId="1"/>
  </si>
  <si>
    <t>小計（市外）</t>
    <rPh sb="0" eb="1">
      <t>ショウ</t>
    </rPh>
    <rPh sb="1" eb="2">
      <t>ケイ</t>
    </rPh>
    <rPh sb="3" eb="5">
      <t>シガイ</t>
    </rPh>
    <phoneticPr fontId="1"/>
  </si>
  <si>
    <t>小計（大島）</t>
    <rPh sb="0" eb="1">
      <t>ショウ</t>
    </rPh>
    <rPh sb="1" eb="2">
      <t>ケイ</t>
    </rPh>
    <rPh sb="3" eb="5">
      <t>オオシマ</t>
    </rPh>
    <phoneticPr fontId="1"/>
  </si>
  <si>
    <t>（参照用。※こちらに記載の部数は南日本新聞販売所で扱っている部数です。</t>
    <phoneticPr fontId="1"/>
  </si>
  <si>
    <t>　別紙の申込書に各紙単独の販売店分も記載しています。）</t>
    <rPh sb="1" eb="3">
      <t>ベッシ</t>
    </rPh>
    <rPh sb="4" eb="7">
      <t>モウシコミショ</t>
    </rPh>
    <rPh sb="8" eb="10">
      <t>カクシ</t>
    </rPh>
    <rPh sb="10" eb="12">
      <t>タンドク</t>
    </rPh>
    <rPh sb="13" eb="16">
      <t>ハンバイテン</t>
    </rPh>
    <rPh sb="16" eb="17">
      <t>ブン</t>
    </rPh>
    <rPh sb="18" eb="20">
      <t>キサイ</t>
    </rPh>
    <phoneticPr fontId="1"/>
  </si>
  <si>
    <t>上町</t>
    <rPh sb="0" eb="1">
      <t>ウエ</t>
    </rPh>
    <rPh sb="1" eb="2">
      <t>マチ</t>
    </rPh>
    <phoneticPr fontId="1"/>
  </si>
  <si>
    <t>城西中央</t>
    <rPh sb="0" eb="2">
      <t>ジョウセイ</t>
    </rPh>
    <rPh sb="2" eb="4">
      <t>チュウオウ</t>
    </rPh>
    <phoneticPr fontId="1"/>
  </si>
  <si>
    <t>日経新聞折込申込書</t>
    <rPh sb="0" eb="2">
      <t>ニッケイ</t>
    </rPh>
    <rPh sb="2" eb="4">
      <t>シンブン</t>
    </rPh>
    <rPh sb="4" eb="6">
      <t>オリコミ</t>
    </rPh>
    <phoneticPr fontId="1"/>
  </si>
  <si>
    <t>下荒田</t>
    <rPh sb="0" eb="1">
      <t>シモ</t>
    </rPh>
    <rPh sb="1" eb="3">
      <t>アラタ</t>
    </rPh>
    <phoneticPr fontId="1"/>
  </si>
  <si>
    <t>田上</t>
    <rPh sb="0" eb="2">
      <t>タガミ</t>
    </rPh>
    <phoneticPr fontId="1"/>
  </si>
  <si>
    <t>吉野</t>
    <rPh sb="0" eb="2">
      <t>ヨシノ</t>
    </rPh>
    <phoneticPr fontId="1"/>
  </si>
  <si>
    <t>吉野中央</t>
    <rPh sb="0" eb="2">
      <t>ヨシノ</t>
    </rPh>
    <rPh sb="2" eb="4">
      <t>チュウオウ</t>
    </rPh>
    <phoneticPr fontId="1"/>
  </si>
  <si>
    <t>緑ヶ丘</t>
    <rPh sb="0" eb="3">
      <t>ミドリガオカ</t>
    </rPh>
    <phoneticPr fontId="1"/>
  </si>
  <si>
    <t>花野光ヶ丘</t>
    <rPh sb="0" eb="5">
      <t>ケノヒカリガオカ</t>
    </rPh>
    <phoneticPr fontId="1"/>
  </si>
  <si>
    <t>桜島</t>
    <rPh sb="0" eb="2">
      <t>サクラジマ</t>
    </rPh>
    <phoneticPr fontId="1"/>
  </si>
  <si>
    <t>伊敷団地</t>
    <rPh sb="0" eb="2">
      <t>イシキ</t>
    </rPh>
    <rPh sb="2" eb="4">
      <t>ダンチ</t>
    </rPh>
    <phoneticPr fontId="1"/>
  </si>
  <si>
    <t>伊敷</t>
    <rPh sb="0" eb="2">
      <t>イシキ</t>
    </rPh>
    <phoneticPr fontId="1"/>
  </si>
  <si>
    <t>城西・薬師</t>
    <rPh sb="0" eb="2">
      <t>ジョウセイ</t>
    </rPh>
    <rPh sb="3" eb="5">
      <t>ヤクシ</t>
    </rPh>
    <phoneticPr fontId="1"/>
  </si>
  <si>
    <t>鹿児島東部</t>
    <rPh sb="0" eb="3">
      <t>カゴシマ</t>
    </rPh>
    <rPh sb="3" eb="5">
      <t>トウブ</t>
    </rPh>
    <phoneticPr fontId="1"/>
  </si>
  <si>
    <t>田上・武岡</t>
    <rPh sb="0" eb="2">
      <t>タガミ</t>
    </rPh>
    <rPh sb="3" eb="5">
      <t>タケオカ</t>
    </rPh>
    <phoneticPr fontId="1"/>
  </si>
  <si>
    <t>鴨池</t>
    <rPh sb="0" eb="2">
      <t>カモイケ</t>
    </rPh>
    <phoneticPr fontId="1"/>
  </si>
  <si>
    <t>紫原</t>
    <rPh sb="0" eb="2">
      <t>ムラサキバル</t>
    </rPh>
    <phoneticPr fontId="1"/>
  </si>
  <si>
    <t>宇宿</t>
    <rPh sb="0" eb="2">
      <t>ウスキ</t>
    </rPh>
    <phoneticPr fontId="1"/>
  </si>
  <si>
    <t>桜ヶ丘</t>
    <rPh sb="0" eb="3">
      <t>サクラガオカ</t>
    </rPh>
    <phoneticPr fontId="1"/>
  </si>
  <si>
    <t>横川</t>
    <rPh sb="0" eb="2">
      <t>ヨコカワ</t>
    </rPh>
    <phoneticPr fontId="1"/>
  </si>
  <si>
    <t>大姶良高須</t>
    <rPh sb="0" eb="3">
      <t>オオアイラ</t>
    </rPh>
    <rPh sb="3" eb="5">
      <t>タカス</t>
    </rPh>
    <phoneticPr fontId="5"/>
  </si>
  <si>
    <t>野方</t>
    <rPh sb="0" eb="1">
      <t>ノ</t>
    </rPh>
    <rPh sb="1" eb="2">
      <t>カタ</t>
    </rPh>
    <phoneticPr fontId="5"/>
  </si>
  <si>
    <t>牛根</t>
    <rPh sb="0" eb="2">
      <t>ウシネ</t>
    </rPh>
    <phoneticPr fontId="6"/>
  </si>
  <si>
    <t>（大島・南合売）</t>
    <rPh sb="1" eb="3">
      <t>オオシマ</t>
    </rPh>
    <rPh sb="4" eb="5">
      <t>ミナミ</t>
    </rPh>
    <rPh sb="5" eb="6">
      <t>ゴウ</t>
    </rPh>
    <rPh sb="6" eb="7">
      <t>バイ</t>
    </rPh>
    <phoneticPr fontId="7"/>
  </si>
  <si>
    <t>姶良市</t>
    <rPh sb="0" eb="3">
      <t>アイラシ</t>
    </rPh>
    <phoneticPr fontId="5"/>
  </si>
  <si>
    <t>上荒田</t>
    <rPh sb="0" eb="1">
      <t>ウエ</t>
    </rPh>
    <rPh sb="1" eb="3">
      <t>アラタ</t>
    </rPh>
    <phoneticPr fontId="1"/>
  </si>
  <si>
    <t>唐湊</t>
    <rPh sb="0" eb="2">
      <t>トソ</t>
    </rPh>
    <phoneticPr fontId="1"/>
  </si>
  <si>
    <t>南田上</t>
    <rPh sb="0" eb="1">
      <t>ミナミ</t>
    </rPh>
    <rPh sb="1" eb="3">
      <t>タガミ</t>
    </rPh>
    <phoneticPr fontId="1"/>
  </si>
  <si>
    <t>西田上</t>
    <rPh sb="0" eb="1">
      <t>ニシ</t>
    </rPh>
    <rPh sb="1" eb="3">
      <t>タガミ</t>
    </rPh>
    <phoneticPr fontId="1"/>
  </si>
  <si>
    <t>西郷団地</t>
    <rPh sb="0" eb="2">
      <t>サイゴウ</t>
    </rPh>
    <rPh sb="2" eb="4">
      <t>ダンチ</t>
    </rPh>
    <phoneticPr fontId="1"/>
  </si>
  <si>
    <t>武岡明和</t>
    <rPh sb="0" eb="2">
      <t>タケオカ</t>
    </rPh>
    <rPh sb="2" eb="4">
      <t>メイワ</t>
    </rPh>
    <phoneticPr fontId="1"/>
  </si>
  <si>
    <t>武町</t>
    <rPh sb="0" eb="1">
      <t>タケ</t>
    </rPh>
    <rPh sb="1" eb="2">
      <t>マチ</t>
    </rPh>
    <phoneticPr fontId="1"/>
  </si>
  <si>
    <t>鶴丸</t>
    <rPh sb="0" eb="2">
      <t>ツルマル</t>
    </rPh>
    <phoneticPr fontId="1"/>
  </si>
  <si>
    <t>城南</t>
    <rPh sb="0" eb="2">
      <t>ジョウナン</t>
    </rPh>
    <phoneticPr fontId="1"/>
  </si>
  <si>
    <t>中央</t>
    <rPh sb="0" eb="2">
      <t>チュウオウ</t>
    </rPh>
    <phoneticPr fontId="1"/>
  </si>
  <si>
    <t>城東</t>
    <rPh sb="0" eb="2">
      <t>ジョウトウ</t>
    </rPh>
    <phoneticPr fontId="1"/>
  </si>
  <si>
    <t>吉田南</t>
    <rPh sb="0" eb="2">
      <t>ヨシダ</t>
    </rPh>
    <rPh sb="2" eb="3">
      <t>ミナミ</t>
    </rPh>
    <phoneticPr fontId="1"/>
  </si>
  <si>
    <t>〒891-0122　鹿児島市南栄3丁目12-2</t>
    <phoneticPr fontId="1"/>
  </si>
  <si>
    <t>〒891-0122　鹿児島市南栄3丁目12-2</t>
    <phoneticPr fontId="7"/>
  </si>
  <si>
    <t>吾平</t>
    <rPh sb="0" eb="2">
      <t>ゴヘイ</t>
    </rPh>
    <phoneticPr fontId="1"/>
  </si>
  <si>
    <t>与論</t>
    <rPh sb="0" eb="2">
      <t>ヨロン</t>
    </rPh>
    <phoneticPr fontId="5"/>
  </si>
  <si>
    <t>川内北</t>
    <rPh sb="0" eb="3">
      <t>センダイキタ</t>
    </rPh>
    <phoneticPr fontId="1"/>
  </si>
  <si>
    <t>（直　轄  130　知名瀬80・根瀬部50）</t>
    <rPh sb="1" eb="2">
      <t>チョク</t>
    </rPh>
    <rPh sb="3" eb="4">
      <t>カツ</t>
    </rPh>
    <rPh sb="10" eb="11">
      <t>チ</t>
    </rPh>
    <rPh sb="11" eb="13">
      <t>ナセ</t>
    </rPh>
    <rPh sb="16" eb="17">
      <t>ネ</t>
    </rPh>
    <rPh sb="17" eb="18">
      <t>セ</t>
    </rPh>
    <rPh sb="18" eb="19">
      <t>ベ</t>
    </rPh>
    <phoneticPr fontId="7"/>
  </si>
  <si>
    <t>小宿地区</t>
    <rPh sb="0" eb="1">
      <t>コ</t>
    </rPh>
    <rPh sb="1" eb="2">
      <t>ヤド</t>
    </rPh>
    <rPh sb="2" eb="4">
      <t>チク</t>
    </rPh>
    <phoneticPr fontId="7"/>
  </si>
  <si>
    <t>坂之上南</t>
    <rPh sb="0" eb="3">
      <t>サカノウエ</t>
    </rPh>
    <phoneticPr fontId="6"/>
  </si>
  <si>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7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</si>
  <si>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7"/>
  </si>
  <si>
    <t>大浦笠沙</t>
    <rPh sb="0" eb="2">
      <t>オオウラ</t>
    </rPh>
    <rPh sb="2" eb="4">
      <t>カササ</t>
    </rPh>
    <phoneticPr fontId="6"/>
  </si>
  <si>
    <t>星ヶ峯</t>
    <rPh sb="0" eb="3">
      <t>ホシガミネ</t>
    </rPh>
    <phoneticPr fontId="6"/>
  </si>
  <si>
    <t>皇徳寺</t>
    <rPh sb="0" eb="3">
      <t>コウトクジ</t>
    </rPh>
    <phoneticPr fontId="6"/>
  </si>
  <si>
    <t>輝北</t>
    <rPh sb="0" eb="2">
      <t>キホク</t>
    </rPh>
    <phoneticPr fontId="6"/>
  </si>
  <si>
    <t>福山</t>
    <rPh sb="0" eb="2">
      <t>フクヤマ</t>
    </rPh>
    <phoneticPr fontId="5"/>
  </si>
  <si>
    <t>大浦笠沙</t>
    <rPh sb="0" eb="2">
      <t>オオウラ</t>
    </rPh>
    <rPh sb="2" eb="4">
      <t>カササ</t>
    </rPh>
    <phoneticPr fontId="1"/>
  </si>
  <si>
    <t>輝北</t>
    <rPh sb="0" eb="2">
      <t>キホク</t>
    </rPh>
    <phoneticPr fontId="1"/>
  </si>
  <si>
    <t>輝北</t>
    <rPh sb="0" eb="2">
      <t>キホク</t>
    </rPh>
    <phoneticPr fontId="5"/>
  </si>
  <si>
    <t>鹿屋北</t>
    <rPh sb="0" eb="2">
      <t>カノヤ</t>
    </rPh>
    <rPh sb="2" eb="3">
      <t>キタ</t>
    </rPh>
    <phoneticPr fontId="5"/>
  </si>
  <si>
    <t>皇徳寺</t>
    <rPh sb="0" eb="1">
      <t>スベラギ</t>
    </rPh>
    <rPh sb="1" eb="2">
      <t>トク</t>
    </rPh>
    <rPh sb="2" eb="3">
      <t>ジ</t>
    </rPh>
    <phoneticPr fontId="5"/>
  </si>
  <si>
    <t>荒田・鴨池</t>
    <rPh sb="0" eb="2">
      <t>アラタ</t>
    </rPh>
    <rPh sb="3" eb="5">
      <t>カモイケ</t>
    </rPh>
    <phoneticPr fontId="1"/>
  </si>
  <si>
    <t>紫原</t>
    <rPh sb="0" eb="2">
      <t>ムラサキバル</t>
    </rPh>
    <phoneticPr fontId="1"/>
  </si>
  <si>
    <t>輝北</t>
    <rPh sb="0" eb="2">
      <t>キホク</t>
    </rPh>
    <phoneticPr fontId="1"/>
  </si>
  <si>
    <t>鹿屋北</t>
    <rPh sb="0" eb="2">
      <t>カノヤ</t>
    </rPh>
    <rPh sb="2" eb="3">
      <t>キタ</t>
    </rPh>
    <phoneticPr fontId="1"/>
  </si>
  <si>
    <t>南</t>
    <rPh sb="0" eb="1">
      <t>ミナミ</t>
    </rPh>
    <phoneticPr fontId="1"/>
  </si>
  <si>
    <t>熊毛郡</t>
    <rPh sb="0" eb="3">
      <t>クマゲグン</t>
    </rPh>
    <phoneticPr fontId="1"/>
  </si>
  <si>
    <t>吉野中央</t>
    <rPh sb="0" eb="4">
      <t>ヨシノチュウオウ</t>
    </rPh>
    <phoneticPr fontId="1"/>
  </si>
  <si>
    <t>緑ケ丘</t>
    <rPh sb="0" eb="3">
      <t>ミドリガオカ</t>
    </rPh>
    <phoneticPr fontId="1"/>
  </si>
  <si>
    <t>花野光ヶ丘</t>
    <rPh sb="0" eb="5">
      <t>ケノヒカリガオカ</t>
    </rPh>
    <phoneticPr fontId="1"/>
  </si>
  <si>
    <t>伊敷団地</t>
    <rPh sb="0" eb="4">
      <t>イシキダンチ</t>
    </rPh>
    <phoneticPr fontId="1"/>
  </si>
  <si>
    <t>武岡明和</t>
    <rPh sb="0" eb="4">
      <t>タケオカメイワ</t>
    </rPh>
    <phoneticPr fontId="1"/>
  </si>
  <si>
    <t>下荒田</t>
    <rPh sb="0" eb="3">
      <t>シモアラタ</t>
    </rPh>
    <phoneticPr fontId="1"/>
  </si>
  <si>
    <t>真砂</t>
    <rPh sb="0" eb="2">
      <t>マサゴ</t>
    </rPh>
    <phoneticPr fontId="1"/>
  </si>
  <si>
    <t>鴨池</t>
    <rPh sb="0" eb="2">
      <t>カモイケ</t>
    </rPh>
    <phoneticPr fontId="1"/>
  </si>
  <si>
    <t>南田上</t>
    <rPh sb="0" eb="3">
      <t>ミナミタガミ</t>
    </rPh>
    <phoneticPr fontId="1"/>
  </si>
  <si>
    <t>東紫原</t>
    <rPh sb="0" eb="3">
      <t>ヒガシムラサキバル</t>
    </rPh>
    <phoneticPr fontId="1"/>
  </si>
  <si>
    <t>南紫原</t>
    <rPh sb="0" eb="1">
      <t>ミナミ</t>
    </rPh>
    <rPh sb="1" eb="3">
      <t>ムラサキバル</t>
    </rPh>
    <phoneticPr fontId="1"/>
  </si>
  <si>
    <t>宇宿</t>
    <rPh sb="0" eb="2">
      <t>ウスキ</t>
    </rPh>
    <phoneticPr fontId="1"/>
  </si>
  <si>
    <t>桜ケ丘</t>
    <rPh sb="0" eb="3">
      <t>サクラガオカ</t>
    </rPh>
    <phoneticPr fontId="1"/>
  </si>
  <si>
    <t>星ヶ峯</t>
    <rPh sb="0" eb="3">
      <t>ホシガミネ</t>
    </rPh>
    <phoneticPr fontId="1"/>
  </si>
  <si>
    <t>皇徳寺</t>
    <rPh sb="0" eb="3">
      <t>コウトクジ</t>
    </rPh>
    <phoneticPr fontId="1"/>
  </si>
  <si>
    <t>中山</t>
    <rPh sb="0" eb="2">
      <t>チュウザン</t>
    </rPh>
    <phoneticPr fontId="1"/>
  </si>
  <si>
    <t>東谷山</t>
    <rPh sb="0" eb="3">
      <t>ヒガシタニヤマ</t>
    </rPh>
    <phoneticPr fontId="1"/>
  </si>
  <si>
    <t>谷山永田</t>
    <rPh sb="0" eb="4">
      <t>タニヤマナガタ</t>
    </rPh>
    <phoneticPr fontId="1"/>
  </si>
  <si>
    <t>西谷山</t>
    <rPh sb="0" eb="3">
      <t>ニシタニヤマ</t>
    </rPh>
    <phoneticPr fontId="1"/>
  </si>
  <si>
    <t>和田</t>
    <rPh sb="0" eb="2">
      <t>ワダ</t>
    </rPh>
    <phoneticPr fontId="1"/>
  </si>
  <si>
    <t>坂之上中央</t>
    <rPh sb="0" eb="3">
      <t>サカノウエ</t>
    </rPh>
    <rPh sb="3" eb="5">
      <t>チュウオウ</t>
    </rPh>
    <phoneticPr fontId="1"/>
  </si>
  <si>
    <t>南谷山</t>
    <rPh sb="0" eb="3">
      <t>ミナミタニヤマ</t>
    </rPh>
    <phoneticPr fontId="1"/>
  </si>
  <si>
    <t>吉田南</t>
    <rPh sb="0" eb="3">
      <t>ヨシダミナミ</t>
    </rPh>
    <phoneticPr fontId="1"/>
  </si>
  <si>
    <t>大浦笠沙</t>
    <rPh sb="0" eb="4">
      <t>オオウラカササ</t>
    </rPh>
    <phoneticPr fontId="1"/>
  </si>
  <si>
    <t>湧水</t>
    <rPh sb="0" eb="2">
      <t>ユウスイ</t>
    </rPh>
    <phoneticPr fontId="1"/>
  </si>
  <si>
    <t>大浦笠沙</t>
    <rPh sb="0" eb="4">
      <t>オオウラカササ</t>
    </rPh>
    <phoneticPr fontId="7"/>
  </si>
  <si>
    <t>南紫原</t>
    <rPh sb="0" eb="3">
      <t>ミナミムラサキバル</t>
    </rPh>
    <phoneticPr fontId="1"/>
  </si>
  <si>
    <t>谷山永田</t>
    <rPh sb="0" eb="2">
      <t>タニヤマ</t>
    </rPh>
    <rPh sb="2" eb="4">
      <t>ナガタ</t>
    </rPh>
    <phoneticPr fontId="1"/>
  </si>
  <si>
    <t>鹿屋北</t>
    <rPh sb="0" eb="2">
      <t>カノヤ</t>
    </rPh>
    <rPh sb="2" eb="3">
      <t>キタ</t>
    </rPh>
    <phoneticPr fontId="6"/>
  </si>
  <si>
    <t>坂之上南</t>
    <rPh sb="0" eb="3">
      <t>サカノウエ</t>
    </rPh>
    <rPh sb="3" eb="4">
      <t>ミナミ</t>
    </rPh>
    <phoneticPr fontId="1"/>
  </si>
  <si>
    <t>南</t>
    <rPh sb="0" eb="1">
      <t>ミナミ</t>
    </rPh>
    <phoneticPr fontId="1"/>
  </si>
  <si>
    <t>花野光ケ丘</t>
    <rPh sb="0" eb="5">
      <t>ケノヒカリガオカ</t>
    </rPh>
    <phoneticPr fontId="1"/>
  </si>
  <si>
    <t>不可</t>
    <rPh sb="0" eb="2">
      <t>フカ</t>
    </rPh>
    <phoneticPr fontId="40"/>
  </si>
  <si>
    <t>上町</t>
    <rPh sb="0" eb="2">
      <t>ウエマチ</t>
    </rPh>
    <phoneticPr fontId="40"/>
  </si>
  <si>
    <t>新鹿児島市</t>
    <phoneticPr fontId="1"/>
  </si>
  <si>
    <t>小計</t>
    <phoneticPr fontId="1"/>
  </si>
  <si>
    <t>指宿市</t>
    <rPh sb="0" eb="3">
      <t>イブスキシ</t>
    </rPh>
    <phoneticPr fontId="1"/>
  </si>
  <si>
    <t>枕崎市</t>
    <rPh sb="0" eb="2">
      <t>マクラザキ</t>
    </rPh>
    <rPh sb="2" eb="3">
      <t>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</si>
  <si>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</si>
  <si>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イチ</t>
    </rPh>
    <phoneticPr fontId="1"/>
  </si>
  <si>
    <t>日置市</t>
    <rPh sb="0" eb="2">
      <t>ヒオキ</t>
    </rPh>
    <rPh sb="2" eb="3">
      <t>イチ</t>
    </rPh>
    <phoneticPr fontId="1"/>
  </si>
  <si>
    <t>いちき串木野市</t>
    <phoneticPr fontId="1"/>
  </si>
  <si>
    <t>薩摩川内市</t>
    <rPh sb="0" eb="4">
      <t>サツマセンダイ</t>
    </rPh>
    <phoneticPr fontId="1"/>
  </si>
  <si>
    <t>さつま郡</t>
    <rPh sb="3" eb="4">
      <t>グン</t>
    </rPh>
    <phoneticPr fontId="1"/>
  </si>
  <si>
    <t>伊佐市</t>
    <rPh sb="0" eb="3">
      <t>イサシ</t>
    </rPh>
    <phoneticPr fontId="1"/>
  </si>
  <si>
    <t>阿久根市</t>
    <rPh sb="0" eb="3">
      <t>アクネ</t>
    </rPh>
    <rPh sb="3" eb="4">
      <t>シ</t>
    </rPh>
    <phoneticPr fontId="1"/>
  </si>
  <si>
    <t>出水市</t>
    <rPh sb="0" eb="2">
      <t>イズミ</t>
    </rPh>
    <rPh sb="2" eb="3">
      <t>シ</t>
    </rPh>
    <phoneticPr fontId="1"/>
  </si>
  <si>
    <t>出水郡</t>
    <rPh sb="0" eb="2">
      <t>イズミ</t>
    </rPh>
    <rPh sb="2" eb="3">
      <t>グン</t>
    </rPh>
    <phoneticPr fontId="1"/>
  </si>
  <si>
    <t>姶良郡</t>
    <rPh sb="0" eb="2">
      <t>アイラ</t>
    </rPh>
    <rPh sb="2" eb="3">
      <t>グン</t>
    </rPh>
    <phoneticPr fontId="1"/>
  </si>
  <si>
    <t>姶良市</t>
    <rPh sb="0" eb="2">
      <t>アイラ</t>
    </rPh>
    <rPh sb="2" eb="3">
      <t>シ</t>
    </rPh>
    <phoneticPr fontId="1"/>
  </si>
  <si>
    <t>霧島市</t>
    <rPh sb="0" eb="3">
      <t>キリシマシ</t>
    </rPh>
    <phoneticPr fontId="1"/>
  </si>
  <si>
    <t>曽於市</t>
    <rPh sb="0" eb="3">
      <t>ソオシ</t>
    </rPh>
    <phoneticPr fontId="1"/>
  </si>
  <si>
    <t>小計</t>
    <rPh sb="0" eb="2">
      <t>ショウケイ</t>
    </rPh>
    <phoneticPr fontId="1"/>
  </si>
  <si>
    <t>垂水市</t>
    <rPh sb="0" eb="2">
      <t>タルミズ</t>
    </rPh>
    <rPh sb="2" eb="3">
      <t>シ</t>
    </rPh>
    <phoneticPr fontId="1"/>
  </si>
  <si>
    <t>鹿児島市　</t>
    <phoneticPr fontId="1"/>
  </si>
  <si>
    <t>新鹿児島市　</t>
    <rPh sb="0" eb="1">
      <t>シン</t>
    </rPh>
    <phoneticPr fontId="1"/>
  </si>
  <si>
    <t>指宿市</t>
    <rPh sb="0" eb="3">
      <t>イブスキシ</t>
    </rPh>
    <phoneticPr fontId="1"/>
  </si>
  <si>
    <t>小計</t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</si>
  <si>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</si>
  <si>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</si>
  <si>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</si>
  <si>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</si>
  <si>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</si>
  <si>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4">
      <t>サツマセンダイ</t>
    </rPh>
    <rPh sb="4" eb="5">
      <t>シ</t>
    </rPh>
    <phoneticPr fontId="1"/>
  </si>
  <si>
    <t>曽於郡</t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</si>
  <si>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</si>
  <si>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</si>
  <si>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</si>
  <si>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薩摩郡</t>
    <rPh sb="0" eb="3">
      <t>サツマグン</t>
    </rPh>
    <phoneticPr fontId="1"/>
  </si>
  <si>
    <t>阿久根市</t>
    <rPh sb="0" eb="4">
      <t>アクネシ</t>
    </rPh>
    <phoneticPr fontId="1"/>
  </si>
  <si>
    <t>伊佐市</t>
    <rPh sb="0" eb="3">
      <t>イサシ</t>
    </rPh>
    <phoneticPr fontId="1"/>
  </si>
  <si>
    <t>出水市</t>
    <rPh sb="0" eb="3">
      <t>イズミシ</t>
    </rPh>
    <phoneticPr fontId="1"/>
  </si>
  <si>
    <t>出水郡</t>
    <rPh sb="0" eb="2">
      <t>イズミ</t>
    </rPh>
    <rPh sb="2" eb="3">
      <t>グン</t>
    </rPh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</si>
  <si>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</si>
  <si>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</si>
  <si>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</si>
  <si>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</si>
  <si>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</si>
  <si>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西之表市</t>
    <rPh sb="0" eb="3">
      <t>ニシノオモテ</t>
    </rPh>
    <rPh sb="3" eb="4">
      <t>シ</t>
    </rPh>
    <phoneticPr fontId="7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</si>
  <si>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</si>
  <si>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</si>
  <si>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</si>
  <si>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姶良蒲生</t>
    <rPh sb="0" eb="2">
      <t>アイラ</t>
    </rPh>
    <rPh sb="2" eb="4">
      <t>カモウ</t>
    </rPh>
    <phoneticPr fontId="7"/>
  </si>
  <si>
    <t>新鹿児島市</t>
    <phoneticPr fontId="40"/>
  </si>
  <si>
    <t>南さつま市</t>
    <rPh sb="0" eb="1">
      <t>ミナミ</t>
    </rPh>
    <phoneticPr fontId="40"/>
  </si>
  <si>
    <t>薩摩郡</t>
    <rPh sb="0" eb="3">
      <t>サツマグン</t>
    </rPh>
    <phoneticPr fontId="40"/>
  </si>
  <si>
    <t>姶良市</t>
    <phoneticPr fontId="40"/>
  </si>
  <si>
    <t>志布志市</t>
    <rPh sb="0" eb="4">
      <t>シブシシ</t>
    </rPh>
    <phoneticPr fontId="40"/>
  </si>
  <si>
    <t>垂水市</t>
    <rPh sb="0" eb="2">
      <t>タルミズ</t>
    </rPh>
    <rPh sb="2" eb="3">
      <t>シ</t>
    </rPh>
    <phoneticPr fontId="40"/>
  </si>
  <si>
    <t>指宿市</t>
    <rPh sb="0" eb="2">
      <t>イブスキ</t>
    </rPh>
    <phoneticPr fontId="40"/>
  </si>
  <si>
    <t>枕崎市</t>
    <rPh sb="0" eb="3">
      <t>マクラザキシ</t>
    </rPh>
    <phoneticPr fontId="40"/>
  </si>
  <si>
    <t>南九州市</t>
    <rPh sb="0" eb="4">
      <t>ミナミキュウシュウシ</t>
    </rPh>
    <phoneticPr fontId="40"/>
  </si>
  <si>
    <t>日置市</t>
    <rPh sb="0" eb="3">
      <t>ヒオキシ</t>
    </rPh>
    <phoneticPr fontId="40"/>
  </si>
  <si>
    <t>伊佐市</t>
    <rPh sb="0" eb="3">
      <t>イサシ</t>
    </rPh>
    <phoneticPr fontId="40"/>
  </si>
  <si>
    <t>阿久根市</t>
    <rPh sb="0" eb="4">
      <t>アクネシ</t>
    </rPh>
    <phoneticPr fontId="40"/>
  </si>
  <si>
    <t>出水市</t>
    <rPh sb="0" eb="3">
      <t>イズミシ</t>
    </rPh>
    <phoneticPr fontId="40"/>
  </si>
  <si>
    <t>出水郡</t>
    <rPh sb="0" eb="3">
      <t>イズミグン</t>
    </rPh>
    <phoneticPr fontId="40"/>
  </si>
  <si>
    <t>霧島市</t>
    <rPh sb="0" eb="3">
      <t>キリシマシ</t>
    </rPh>
    <phoneticPr fontId="40"/>
  </si>
  <si>
    <t>姶良郡</t>
    <rPh sb="0" eb="3">
      <t>アイラグン</t>
    </rPh>
    <phoneticPr fontId="40"/>
  </si>
  <si>
    <t>曽於市</t>
    <rPh sb="0" eb="3">
      <t>ソオシ</t>
    </rPh>
    <phoneticPr fontId="40"/>
  </si>
  <si>
    <t>曽於郡</t>
    <rPh sb="0" eb="3">
      <t>ソオグン</t>
    </rPh>
    <phoneticPr fontId="40"/>
  </si>
  <si>
    <t>鹿屋市</t>
    <rPh sb="0" eb="3">
      <t>カノヤシ</t>
    </rPh>
    <phoneticPr fontId="40"/>
  </si>
  <si>
    <t>肝属郡</t>
    <rPh sb="0" eb="3">
      <t>キモツキグン</t>
    </rPh>
    <phoneticPr fontId="40"/>
  </si>
  <si>
    <t>西之表市</t>
    <rPh sb="0" eb="4">
      <t>ニシノオモテシ</t>
    </rPh>
    <phoneticPr fontId="40"/>
  </si>
  <si>
    <t>熊毛郡</t>
    <rPh sb="0" eb="3">
      <t>クマゲグン</t>
    </rPh>
    <phoneticPr fontId="40"/>
  </si>
  <si>
    <t>奄美市</t>
    <rPh sb="0" eb="3">
      <t>アマミシ</t>
    </rPh>
    <phoneticPr fontId="40"/>
  </si>
  <si>
    <t>大島郡</t>
    <rPh sb="0" eb="3">
      <t>オオシマグン</t>
    </rPh>
    <phoneticPr fontId="40"/>
  </si>
  <si>
    <t>小計</t>
    <phoneticPr fontId="40"/>
  </si>
  <si>
    <t>鹿屋古江</t>
    <rPh sb="0" eb="4">
      <t>カノヤフルエ</t>
    </rPh>
    <phoneticPr fontId="5"/>
  </si>
  <si>
    <t>新鹿児島市</t>
    <phoneticPr fontId="1"/>
  </si>
  <si>
    <t>指宿市</t>
    <rPh sb="0" eb="3">
      <t>イブスキシ</t>
    </rPh>
    <phoneticPr fontId="1"/>
  </si>
  <si>
    <t>小計</t>
    <rPh sb="0" eb="2">
      <t>ショウケイ</t>
    </rPh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</si>
  <si>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</si>
  <si>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</si>
  <si>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</si>
  <si>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小計</t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</si>
  <si>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</si>
  <si>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</si>
  <si>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</si>
  <si>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薩摩郡</t>
    <rPh sb="0" eb="3">
      <t>サツマグン</t>
    </rPh>
    <phoneticPr fontId="1"/>
  </si>
  <si>
    <t>伊佐市</t>
    <rPh sb="0" eb="3">
      <t>イサシ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</si>
  <si>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</si>
  <si>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</si>
  <si>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出水郡</t>
    <rPh sb="0" eb="3">
      <t>イズミグン</t>
    </rPh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</si>
  <si>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</si>
  <si>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</si>
  <si>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</si>
  <si>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西之表市</t>
    <rPh sb="0" eb="4">
      <t>ニシノオモテシ</t>
    </rPh>
    <phoneticPr fontId="1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</si>
  <si>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</si>
  <si>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</si>
  <si>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</si>
  <si>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</si>
  <si>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</si>
  <si>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</si>
  <si>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曽於郡</t>
    <rPh sb="0" eb="3">
      <t>ソオグン</t>
    </rPh>
    <phoneticPr fontId="1"/>
  </si>
  <si>
    <t>甑島</t>
    <rPh sb="0" eb="1">
      <t>コシキ</t>
    </rPh>
    <rPh sb="1" eb="2">
      <t>シマ</t>
    </rPh>
    <phoneticPr fontId="1"/>
  </si>
  <si>
    <t>中甑</t>
    <rPh sb="0" eb="1">
      <t>ナカ</t>
    </rPh>
    <rPh sb="1" eb="2">
      <t>コシキ</t>
    </rPh>
    <phoneticPr fontId="1"/>
  </si>
  <si>
    <t>肝付内之浦</t>
    <rPh sb="0" eb="5">
      <t>キモツキウチノウラ</t>
    </rPh>
    <phoneticPr fontId="1"/>
  </si>
  <si>
    <t>不可</t>
    <phoneticPr fontId="40"/>
  </si>
  <si>
    <t>廃店</t>
    <rPh sb="0" eb="2">
      <t>ハイテン</t>
    </rPh>
    <phoneticPr fontId="1"/>
  </si>
  <si>
    <t>瀬戸内</t>
    <rPh sb="0" eb="1">
      <t>セ</t>
    </rPh>
    <rPh sb="1" eb="2">
      <t>ト</t>
    </rPh>
    <rPh sb="2" eb="3">
      <t>ウチ</t>
    </rPh>
    <phoneticPr fontId="5"/>
  </si>
  <si>
    <t>志布志市</t>
    <phoneticPr fontId="1"/>
  </si>
  <si>
    <t>田上武岡</t>
    <rPh sb="0" eb="2">
      <t>タガミ</t>
    </rPh>
    <rPh sb="2" eb="4">
      <t>タケオカ</t>
    </rPh>
    <phoneticPr fontId="7"/>
  </si>
  <si>
    <t>城西薬師</t>
    <rPh sb="0" eb="2">
      <t>ジョウセイ</t>
    </rPh>
    <rPh sb="2" eb="4">
      <t>ヤクシ</t>
    </rPh>
    <phoneticPr fontId="7"/>
  </si>
  <si>
    <t>荒田鴨池</t>
    <rPh sb="0" eb="2">
      <t>アラタ</t>
    </rPh>
    <rPh sb="2" eb="4">
      <t>カモイケ</t>
    </rPh>
    <phoneticPr fontId="1"/>
  </si>
  <si>
    <t>加計呂麻除く</t>
    <rPh sb="0" eb="4">
      <t>カケロマ</t>
    </rPh>
    <rPh sb="4" eb="5">
      <t>ノゾ</t>
    </rPh>
    <phoneticPr fontId="1"/>
  </si>
  <si>
    <t>加計呂麻</t>
    <rPh sb="0" eb="4">
      <t>カケロマ</t>
    </rPh>
    <phoneticPr fontId="1"/>
  </si>
  <si>
    <t>名瀬地区以外（奄美市）</t>
    <phoneticPr fontId="6"/>
  </si>
  <si>
    <t>南九州中央</t>
    <rPh sb="0" eb="1">
      <t>ミナミ</t>
    </rPh>
    <rPh sb="1" eb="3">
      <t>キュウシュウ</t>
    </rPh>
    <rPh sb="3" eb="5">
      <t>チュウオウ</t>
    </rPh>
    <phoneticPr fontId="40"/>
  </si>
  <si>
    <t>南九州中央</t>
    <rPh sb="0" eb="5">
      <t>ミナミキュウシュウチュウオウ</t>
    </rPh>
    <phoneticPr fontId="1"/>
  </si>
  <si>
    <t>南九州中央</t>
    <rPh sb="0" eb="1">
      <t>ミナミ</t>
    </rPh>
    <rPh sb="1" eb="3">
      <t>キュウシュウ</t>
    </rPh>
    <rPh sb="3" eb="5">
      <t>チュウオウ</t>
    </rPh>
    <phoneticPr fontId="1"/>
  </si>
  <si>
    <t>南九州中央</t>
    <rPh sb="0" eb="3">
      <t>ミナミキュウシュウ</t>
    </rPh>
    <rPh sb="3" eb="5">
      <t>チュウオウ</t>
    </rPh>
    <phoneticPr fontId="40"/>
  </si>
  <si>
    <t>南九州中央</t>
    <rPh sb="0" eb="3">
      <t>ミナミキュウシュウ</t>
    </rPh>
    <rPh sb="3" eb="5">
      <t>チュウオウ</t>
    </rPh>
    <phoneticPr fontId="1"/>
  </si>
  <si>
    <t>廃店</t>
    <rPh sb="0" eb="2">
      <t>ハイテン</t>
    </rPh>
    <phoneticPr fontId="40"/>
  </si>
  <si>
    <t>城山北部</t>
    <rPh sb="0" eb="2">
      <t>シロヤマ</t>
    </rPh>
    <rPh sb="2" eb="4">
      <t>ホクブ</t>
    </rPh>
    <phoneticPr fontId="6"/>
  </si>
  <si>
    <t>城山北部</t>
    <rPh sb="0" eb="2">
      <t>シロヤマ</t>
    </rPh>
    <rPh sb="2" eb="4">
      <t>ホクブ</t>
    </rPh>
    <phoneticPr fontId="1"/>
  </si>
  <si>
    <t>谷山中央坂之上</t>
    <rPh sb="0" eb="2">
      <t>タニヤマ</t>
    </rPh>
    <rPh sb="2" eb="4">
      <t>チュウオウ</t>
    </rPh>
    <rPh sb="4" eb="7">
      <t>サカノウエ</t>
    </rPh>
    <phoneticPr fontId="1"/>
  </si>
  <si>
    <t>みぞべ</t>
    <phoneticPr fontId="5"/>
  </si>
  <si>
    <t>みぞべ</t>
    <phoneticPr fontId="1"/>
  </si>
  <si>
    <t>折込日</t>
    <rPh sb="0" eb="3">
      <t>オリコミビ</t>
    </rPh>
    <phoneticPr fontId="1"/>
  </si>
  <si>
    <t>サイズ</t>
    <phoneticPr fontId="1"/>
  </si>
  <si>
    <t>広告主</t>
    <rPh sb="0" eb="3">
      <t>コウコクヌシ</t>
    </rPh>
    <phoneticPr fontId="1"/>
  </si>
  <si>
    <t>タイトル</t>
    <phoneticPr fontId="1"/>
  </si>
  <si>
    <t>指示書き</t>
    <rPh sb="0" eb="2">
      <t>シジ</t>
    </rPh>
    <rPh sb="2" eb="3">
      <t>カ</t>
    </rPh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</si>
  <si>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</si>
  <si>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新聞</t>
    <rPh sb="0" eb="2">
      <t>シンブン</t>
    </rPh>
    <phoneticPr fontId="1"/>
  </si>
  <si>
    <t>南日本新聞</t>
    <rPh sb="0" eb="3">
      <t>ミナミニホン</t>
    </rPh>
    <rPh sb="3" eb="5">
      <t>シンブン</t>
    </rPh>
    <phoneticPr fontId="1"/>
  </si>
  <si>
    <t>朝日新聞</t>
    <rPh sb="0" eb="4">
      <t>アサヒシンブン</t>
    </rPh>
    <phoneticPr fontId="1"/>
  </si>
  <si>
    <t>読売新聞</t>
    <rPh sb="0" eb="2">
      <t>ヨミウリ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</si>
  <si>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</si>
  <si>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日経新聞</t>
    <rPh sb="0" eb="2">
      <t>ニッケイ</t>
    </rPh>
    <rPh sb="2" eb="4">
      <t>シンブン</t>
    </rPh>
    <phoneticPr fontId="1"/>
  </si>
  <si>
    <t>南海日日新聞</t>
    <rPh sb="0" eb="2">
      <t>ナンカイ</t>
    </rPh>
    <rPh sb="2" eb="4">
      <t>ニチニチ</t>
    </rPh>
    <rPh sb="4" eb="6">
      <t>シンブン</t>
    </rPh>
    <phoneticPr fontId="1"/>
  </si>
  <si>
    <t>奄美新聞</t>
    <rPh sb="0" eb="2">
      <t>アマミ</t>
    </rPh>
    <rPh sb="2" eb="4">
      <t>シンブン</t>
    </rPh>
    <phoneticPr fontId="1"/>
  </si>
  <si>
    <t>合計</t>
    <rPh sb="0" eb="2">
      <t>ゴウケイ</t>
    </rPh>
    <phoneticPr fontId="1"/>
  </si>
  <si>
    <t>市内</t>
    <rPh sb="0" eb="2">
      <t>シナイ</t>
    </rPh>
    <phoneticPr fontId="1"/>
  </si>
  <si>
    <t>地方</t>
    <rPh sb="0" eb="2">
      <t>チホウ</t>
    </rPh>
    <phoneticPr fontId="1"/>
  </si>
  <si>
    <t>奄美</t>
    <rPh sb="0" eb="2">
      <t>アマミ</t>
    </rPh>
    <phoneticPr fontId="1"/>
  </si>
  <si>
    <t>伊敷中央</t>
    <rPh sb="0" eb="2">
      <t>イシキ</t>
    </rPh>
    <rPh sb="2" eb="4">
      <t>チュウオウ</t>
    </rPh>
    <phoneticPr fontId="1"/>
  </si>
  <si>
    <t>岩川野方</t>
    <rPh sb="0" eb="2">
      <t>イワカワ</t>
    </rPh>
    <rPh sb="2" eb="3">
      <t>ノ</t>
    </rPh>
    <rPh sb="3" eb="4">
      <t>カタ</t>
    </rPh>
    <phoneticPr fontId="1"/>
  </si>
  <si>
    <t>岩川野方</t>
    <rPh sb="0" eb="2">
      <t>イワガワ</t>
    </rPh>
    <rPh sb="2" eb="4">
      <t>ノカタ</t>
    </rPh>
    <phoneticPr fontId="1"/>
  </si>
  <si>
    <t>吉野</t>
    <rPh sb="0" eb="2">
      <t>ヨシノ</t>
    </rPh>
    <phoneticPr fontId="40"/>
  </si>
  <si>
    <t>吉田南</t>
    <rPh sb="0" eb="3">
      <t>ヨシダミナミ</t>
    </rPh>
    <phoneticPr fontId="40"/>
  </si>
  <si>
    <t>岩川野方</t>
    <rPh sb="0" eb="2">
      <t>イワガワ</t>
    </rPh>
    <rPh sb="2" eb="4">
      <t>ノカタ</t>
    </rPh>
    <phoneticPr fontId="5"/>
  </si>
  <si>
    <t>伊敷中央</t>
    <rPh sb="0" eb="2">
      <t>イシキ</t>
    </rPh>
    <rPh sb="2" eb="4">
      <t>チュウオウ</t>
    </rPh>
    <phoneticPr fontId="6"/>
  </si>
  <si>
    <t>大口北部</t>
    <rPh sb="0" eb="4">
      <t>オオクチホクブ</t>
    </rPh>
    <phoneticPr fontId="6"/>
  </si>
  <si>
    <t>大口北部</t>
    <rPh sb="0" eb="4">
      <t>オオクチホクブ</t>
    </rPh>
    <phoneticPr fontId="7"/>
  </si>
  <si>
    <t>大口北部</t>
    <rPh sb="0" eb="4">
      <t>オオクチホクブ</t>
    </rPh>
    <phoneticPr fontId="1"/>
  </si>
  <si>
    <t>不可</t>
    <rPh sb="0" eb="2">
      <t>フカ</t>
    </rPh>
    <phoneticPr fontId="1"/>
  </si>
  <si>
    <t>出水郡</t>
    <rPh sb="0" eb="2">
      <t>イズミ</t>
    </rPh>
    <rPh sb="2" eb="3">
      <t>グン</t>
    </rPh>
    <phoneticPr fontId="6"/>
  </si>
  <si>
    <t>西長島</t>
    <rPh sb="0" eb="3">
      <t>ニシナガシマ</t>
    </rPh>
    <phoneticPr fontId="6"/>
  </si>
  <si>
    <t>桜島</t>
    <rPh sb="0" eb="2">
      <t>サクラジマ</t>
    </rPh>
    <phoneticPr fontId="40"/>
  </si>
  <si>
    <t>-</t>
    <phoneticPr fontId="1"/>
  </si>
  <si>
    <t>東谷山</t>
    <rPh sb="0" eb="3">
      <t>トウゴクサンヤマ</t>
    </rPh>
    <phoneticPr fontId="5"/>
  </si>
  <si>
    <t>令和7年４月現在</t>
    <phoneticPr fontId="1"/>
  </si>
  <si>
    <t>奄美市（旧名瀬市）</t>
    <rPh sb="0" eb="2">
      <t>アマミ</t>
    </rPh>
    <rPh sb="2" eb="3">
      <t>シ</t>
    </rPh>
    <rPh sb="4" eb="5">
      <t>キュウ</t>
    </rPh>
    <rPh sb="5" eb="7">
      <t>ナセ</t>
    </rPh>
    <rPh sb="7" eb="8">
      <t>シ</t>
    </rPh>
    <phoneticPr fontId="7"/>
  </si>
  <si>
    <t>奄美市合計</t>
    <rPh sb="0" eb="2">
      <t>アマミ</t>
    </rPh>
    <rPh sb="2" eb="3">
      <t>シ</t>
    </rPh>
    <rPh sb="3" eb="5">
      <t>ゴウケイ</t>
    </rPh>
    <phoneticPr fontId="7"/>
  </si>
  <si>
    <t>取扱</t>
    <rPh sb="0" eb="1">
      <t>ト</t>
    </rPh>
    <rPh sb="1" eb="2">
      <t>アツカ</t>
    </rPh>
    <phoneticPr fontId="1"/>
  </si>
  <si>
    <t>㈱南日本新聞開発センター　なんにち折込</t>
    <phoneticPr fontId="1"/>
  </si>
  <si>
    <t>TEL 099-267-3600　FAX 099-267-8444</t>
    <phoneticPr fontId="1"/>
  </si>
  <si>
    <t>佐大熊400・小浜320・港200</t>
    <rPh sb="0" eb="1">
      <t>サ</t>
    </rPh>
    <rPh sb="1" eb="3">
      <t>オオクマ</t>
    </rPh>
    <phoneticPr fontId="7"/>
  </si>
  <si>
    <t>平田350・春日340・真名津230</t>
    <rPh sb="0" eb="2">
      <t>ヒラタ</t>
    </rPh>
    <rPh sb="12" eb="13">
      <t>マ</t>
    </rPh>
    <rPh sb="13" eb="14">
      <t>ナ</t>
    </rPh>
    <rPh sb="14" eb="15">
      <t>ツ</t>
    </rPh>
    <phoneticPr fontId="7"/>
  </si>
  <si>
    <t>入舟160・柳225・金久150・矢之脇175・塩浜145・長浜565</t>
    <rPh sb="0" eb="2">
      <t>イリフネ</t>
    </rPh>
    <rPh sb="6" eb="7">
      <t>ヤナギ</t>
    </rPh>
    <rPh sb="11" eb="13">
      <t>カネヒサ</t>
    </rPh>
    <phoneticPr fontId="7"/>
  </si>
  <si>
    <t>石橋215・安勝200・古田210・小俣215・伊津部240</t>
    <rPh sb="0" eb="1">
      <t>イシ</t>
    </rPh>
    <rPh sb="1" eb="2">
      <t>ハシ</t>
    </rPh>
    <rPh sb="6" eb="7">
      <t>ヤス</t>
    </rPh>
    <rPh sb="7" eb="8">
      <t>マサル</t>
    </rPh>
    <rPh sb="12" eb="14">
      <t>フルタ</t>
    </rPh>
    <rPh sb="18" eb="20">
      <t>ショウマタ</t>
    </rPh>
    <phoneticPr fontId="7"/>
  </si>
  <si>
    <t>朝仁95・朝仁新町440・朝仁町145</t>
    <rPh sb="0" eb="1">
      <t>アサ</t>
    </rPh>
    <rPh sb="1" eb="2">
      <t>ジン</t>
    </rPh>
    <rPh sb="5" eb="6">
      <t>アサ</t>
    </rPh>
    <rPh sb="6" eb="7">
      <t>ジン</t>
    </rPh>
    <rPh sb="7" eb="8">
      <t>シン</t>
    </rPh>
    <rPh sb="8" eb="9">
      <t>マチ</t>
    </rPh>
    <phoneticPr fontId="7"/>
  </si>
  <si>
    <t>浦上445・有屋365・仲勝255・和光270・大熊295・朝日170・鳩浜230</t>
    <rPh sb="12" eb="13">
      <t>ナカ</t>
    </rPh>
    <rPh sb="13" eb="14">
      <t>カツ</t>
    </rPh>
    <rPh sb="24" eb="26">
      <t>オオクマ</t>
    </rPh>
    <rPh sb="30" eb="32">
      <t>アサヒ</t>
    </rPh>
    <phoneticPr fontId="7"/>
  </si>
  <si>
    <t>（販売所 980　小宿200・里90・浜里335・平松355）</t>
    <rPh sb="1" eb="3">
      <t>ハンバイ</t>
    </rPh>
    <rPh sb="3" eb="4">
      <t>ショ</t>
    </rPh>
    <rPh sb="9" eb="10">
      <t>ショウ</t>
    </rPh>
    <rPh sb="10" eb="11">
      <t>ヤド</t>
    </rPh>
    <rPh sb="15" eb="16">
      <t>サト</t>
    </rPh>
    <rPh sb="19" eb="20">
      <t>ハマ</t>
    </rPh>
    <rPh sb="20" eb="21">
      <t>サト</t>
    </rPh>
    <rPh sb="25" eb="27">
      <t>ヒラマツ</t>
    </rPh>
    <phoneticPr fontId="7"/>
  </si>
  <si>
    <t>（古仁屋650　その他280）</t>
    <rPh sb="1" eb="2">
      <t>コ</t>
    </rPh>
    <rPh sb="2" eb="3">
      <t>ジン</t>
    </rPh>
    <rPh sb="3" eb="4">
      <t>ヤ</t>
    </rPh>
    <rPh sb="10" eb="11">
      <t>タ</t>
    </rPh>
    <phoneticPr fontId="7"/>
  </si>
  <si>
    <t>（古仁屋760　その他120）</t>
    <rPh sb="1" eb="2">
      <t>コ</t>
    </rPh>
    <rPh sb="2" eb="3">
      <t>ジン</t>
    </rPh>
    <rPh sb="3" eb="4">
      <t>ヤ</t>
    </rPh>
    <rPh sb="10" eb="11">
      <t>タ</t>
    </rPh>
    <phoneticPr fontId="7"/>
  </si>
  <si>
    <t>奄美大島本島合計</t>
    <rPh sb="0" eb="2">
      <t>アマミ</t>
    </rPh>
    <rPh sb="2" eb="4">
      <t>オオシマ</t>
    </rPh>
    <rPh sb="4" eb="5">
      <t>ホン</t>
    </rPh>
    <rPh sb="5" eb="6">
      <t>シマ</t>
    </rPh>
    <rPh sb="6" eb="7">
      <t>ゴウ</t>
    </rPh>
    <rPh sb="7" eb="8">
      <t>ケイ</t>
    </rPh>
    <phoneticPr fontId="7"/>
  </si>
  <si>
    <t>幸210・永田140・末広160・久里195・井根245</t>
    <rPh sb="0" eb="1">
      <t>サイワ</t>
    </rPh>
    <rPh sb="5" eb="7">
      <t>ナガタ</t>
    </rPh>
    <rPh sb="11" eb="13">
      <t>スエヒロ</t>
    </rPh>
    <rPh sb="17" eb="18">
      <t>ク</t>
    </rPh>
    <rPh sb="18" eb="19">
      <t>リ</t>
    </rPh>
    <phoneticPr fontId="7"/>
  </si>
  <si>
    <t>主に荒波地区、その他</t>
    <rPh sb="0" eb="1">
      <t>オモ</t>
    </rPh>
    <rPh sb="2" eb="4">
      <t>アラナミ</t>
    </rPh>
    <rPh sb="4" eb="6">
      <t>チク</t>
    </rPh>
    <rPh sb="9" eb="10">
      <t>タ</t>
    </rPh>
    <phoneticPr fontId="7"/>
  </si>
  <si>
    <t>（古見方205　崎原15）</t>
    <rPh sb="1" eb="2">
      <t>フル</t>
    </rPh>
    <rPh sb="3" eb="4">
      <t>カタ</t>
    </rPh>
    <rPh sb="8" eb="10">
      <t>サキハラ</t>
    </rPh>
    <phoneticPr fontId="5"/>
  </si>
  <si>
    <t>令和７年5月現在</t>
    <phoneticPr fontId="1"/>
  </si>
  <si>
    <t>奄美市全域（名瀬・笠利・住用）</t>
    <rPh sb="0" eb="2">
      <t>アマミ</t>
    </rPh>
    <rPh sb="2" eb="3">
      <t>シ</t>
    </rPh>
    <rPh sb="3" eb="5">
      <t>ゼンイキ</t>
    </rPh>
    <rPh sb="6" eb="8">
      <t>ナセ</t>
    </rPh>
    <rPh sb="9" eb="11">
      <t>カサリ</t>
    </rPh>
    <rPh sb="12" eb="14">
      <t>スミヨウ</t>
    </rPh>
    <phoneticPr fontId="6"/>
  </si>
  <si>
    <t>令和7年6月現在</t>
    <rPh sb="0" eb="1">
      <t>レイ</t>
    </rPh>
    <rPh sb="1" eb="2">
      <t>ワ</t>
    </rPh>
    <rPh sb="3" eb="4">
      <t>ネン</t>
    </rPh>
    <rPh sb="5" eb="6">
      <t>ガツ</t>
    </rPh>
    <rPh sb="6" eb="8">
      <t>ゲンザイ</t>
    </rPh>
    <phoneticPr fontId="5"/>
  </si>
  <si>
    <t>令和7年6月現在</t>
    <phoneticPr fontId="1"/>
  </si>
  <si>
    <t>令和7年6月現在</t>
    <rPh sb="5" eb="6">
      <t>ガツ</t>
    </rPh>
    <phoneticPr fontId="1"/>
  </si>
  <si>
    <t>さつま川内</t>
    <rPh sb="3" eb="5">
      <t>センダイ</t>
    </rPh>
    <phoneticPr fontId="6"/>
  </si>
  <si>
    <t>さつま川内</t>
    <rPh sb="3" eb="5">
      <t>センダイ</t>
    </rPh>
    <phoneticPr fontId="1"/>
  </si>
  <si>
    <t>さつま川内</t>
    <rPh sb="3" eb="5">
      <t>センダイ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</si>
</sst>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F800]dddd\,\ mmmm\ dd\,\ yyyy"/>
  </numFmts>
  <fonts count="5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24"/>
      <color theme="7" tint="-0.49998474074526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theme="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1149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4"/>
    <xf numFmtId="0" fontId="4" fillId="0" borderId="0" xfId="4" applyFont="1"/>
    <xf numFmtId="38" fontId="8" fillId="0" borderId="0" xfId="3" applyFont="1" applyBorder="1" applyAlignment="1">
      <alignment horizontal="right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22" xfId="0" applyBorder="1">
      <alignment vertical="center"/>
    </xf>
    <xf numFmtId="38" fontId="0" fillId="0" borderId="8" xfId="0" applyNumberFormat="1" applyBorder="1">
      <alignment vertical="center"/>
    </xf>
    <xf numFmtId="0" fontId="0" fillId="3" borderId="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38" fontId="0" fillId="0" borderId="5" xfId="0" applyNumberFormat="1" applyBorder="1">
      <alignment vertical="center"/>
    </xf>
    <xf numFmtId="38" fontId="0" fillId="0" borderId="22" xfId="0" applyNumberFormat="1" applyBorder="1">
      <alignment vertical="center"/>
    </xf>
    <xf numFmtId="0" fontId="0" fillId="3" borderId="2" xfId="0" applyFill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2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58" fontId="21" fillId="4" borderId="0" xfId="4" applyNumberFormat="1" applyFont="1" applyFill="1" applyAlignment="1">
      <alignment horizontal="center" vertical="center"/>
    </xf>
    <xf numFmtId="0" fontId="10" fillId="5" borderId="3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 applyAlignment="1">
      <alignment vertical="center"/>
    </xf>
    <xf numFmtId="0" fontId="0" fillId="6" borderId="22" xfId="0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/>
    </xf>
    <xf numFmtId="38" fontId="13" fillId="0" borderId="7" xfId="3" applyFont="1" applyBorder="1" applyAlignment="1">
      <alignment vertical="center"/>
    </xf>
    <xf numFmtId="38" fontId="13" fillId="0" borderId="37" xfId="3" applyFont="1" applyBorder="1" applyAlignment="1">
      <alignment vertical="center"/>
    </xf>
    <xf numFmtId="38" fontId="2" fillId="0" borderId="7" xfId="3" applyFont="1" applyBorder="1"/>
    <xf numFmtId="38" fontId="8" fillId="0" borderId="7" xfId="3" applyFont="1" applyBorder="1" applyAlignment="1">
      <alignment horizontal="distributed" vertical="distributed"/>
    </xf>
    <xf numFmtId="38" fontId="13" fillId="0" borderId="7" xfId="3" applyFont="1" applyBorder="1" applyAlignment="1">
      <alignment horizontal="right"/>
    </xf>
    <xf numFmtId="38" fontId="13" fillId="0" borderId="37" xfId="3" applyFont="1" applyBorder="1" applyAlignment="1">
      <alignment horizontal="right"/>
    </xf>
    <xf numFmtId="38" fontId="4" fillId="0" borderId="7" xfId="3" applyFont="1" applyBorder="1" applyAlignment="1">
      <alignment vertical="center"/>
    </xf>
    <xf numFmtId="38" fontId="4" fillId="0" borderId="37" xfId="3" applyFont="1" applyBorder="1" applyAlignment="1">
      <alignment vertical="center"/>
    </xf>
    <xf numFmtId="38" fontId="8" fillId="0" borderId="0" xfId="3" applyFont="1" applyFill="1" applyBorder="1" applyAlignment="1">
      <alignment horizontal="distributed" vertical="center"/>
    </xf>
    <xf numFmtId="38" fontId="4" fillId="0" borderId="0" xfId="3" applyFont="1"/>
    <xf numFmtId="38" fontId="4" fillId="0" borderId="0" xfId="3" applyFont="1" applyBorder="1" applyAlignment="1">
      <alignment horizontal="center" vertical="center"/>
    </xf>
    <xf numFmtId="38" fontId="10" fillId="0" borderId="0" xfId="3" applyFont="1" applyAlignment="1">
      <alignment horizontal="center" vertical="center"/>
    </xf>
    <xf numFmtId="38" fontId="2" fillId="0" borderId="0" xfId="3" applyFont="1" applyAlignment="1">
      <alignment vertical="center"/>
    </xf>
    <xf numFmtId="38" fontId="2" fillId="0" borderId="0" xfId="3" applyFont="1" applyBorder="1" applyAlignment="1">
      <alignment vertical="center"/>
    </xf>
    <xf numFmtId="0" fontId="8" fillId="6" borderId="36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/>
    </xf>
    <xf numFmtId="38" fontId="4" fillId="0" borderId="7" xfId="3" applyFont="1" applyFill="1" applyBorder="1" applyAlignment="1">
      <alignment horizontal="distributed" vertical="center"/>
    </xf>
    <xf numFmtId="38" fontId="4" fillId="0" borderId="7" xfId="3" applyFont="1" applyFill="1" applyBorder="1" applyAlignment="1" applyProtection="1">
      <alignment horizontal="distributed" vertical="center"/>
      <protection locked="0"/>
    </xf>
    <xf numFmtId="38" fontId="4" fillId="0" borderId="7" xfId="3" applyFont="1" applyBorder="1" applyAlignment="1" applyProtection="1">
      <alignment horizontal="center" vertical="center"/>
      <protection locked="0"/>
    </xf>
    <xf numFmtId="38" fontId="4" fillId="0" borderId="7" xfId="3" applyFont="1" applyBorder="1" applyAlignment="1" applyProtection="1">
      <alignment horizontal="center" vertical="center" shrinkToFit="1"/>
      <protection locked="0"/>
    </xf>
    <xf numFmtId="38" fontId="14" fillId="0" borderId="7" xfId="3" applyFont="1" applyBorder="1" applyAlignment="1">
      <alignment horizontal="center" vertical="center"/>
    </xf>
    <xf numFmtId="38" fontId="4" fillId="0" borderId="7" xfId="3" applyFont="1" applyBorder="1" applyAlignment="1" applyProtection="1">
      <alignment horizontal="distributed" vertical="center" shrinkToFit="1"/>
      <protection locked="0"/>
    </xf>
    <xf numFmtId="0" fontId="4" fillId="0" borderId="7" xfId="4" applyFont="1" applyBorder="1" applyAlignment="1">
      <alignment vertical="center"/>
    </xf>
    <xf numFmtId="0" fontId="8" fillId="0" borderId="7" xfId="4" applyFont="1" applyBorder="1" applyAlignment="1">
      <alignment horizontal="distributed" vertical="center"/>
    </xf>
    <xf numFmtId="38" fontId="4" fillId="0" borderId="0" xfId="4" applyNumberFormat="1" applyFont="1"/>
    <xf numFmtId="38" fontId="16" fillId="0" borderId="0" xfId="4" applyNumberFormat="1" applyFont="1"/>
    <xf numFmtId="38" fontId="4" fillId="0" borderId="0" xfId="3" applyFont="1" applyBorder="1" applyAlignment="1">
      <alignment vertical="center"/>
    </xf>
    <xf numFmtId="38" fontId="4" fillId="0" borderId="0" xfId="3" applyFont="1" applyBorder="1" applyAlignment="1" applyProtection="1">
      <alignment vertical="center"/>
      <protection locked="0"/>
    </xf>
    <xf numFmtId="38" fontId="16" fillId="0" borderId="0" xfId="3" applyFont="1" applyBorder="1" applyAlignment="1" applyProtection="1">
      <alignment vertical="center"/>
      <protection locked="0"/>
    </xf>
    <xf numFmtId="38" fontId="4" fillId="0" borderId="0" xfId="3" applyFont="1" applyBorder="1" applyAlignment="1" applyProtection="1">
      <alignment horizontal="distributed" vertical="center"/>
      <protection locked="0"/>
    </xf>
    <xf numFmtId="38" fontId="4" fillId="0" borderId="0" xfId="3" applyFont="1" applyBorder="1" applyAlignment="1"/>
    <xf numFmtId="0" fontId="17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4" fillId="0" borderId="42" xfId="4" applyFont="1" applyBorder="1" applyAlignment="1">
      <alignment horizontal="center" vertical="center"/>
    </xf>
    <xf numFmtId="0" fontId="4" fillId="0" borderId="42" xfId="4" applyFont="1" applyBorder="1" applyAlignment="1">
      <alignment horizontal="left" vertical="center"/>
    </xf>
    <xf numFmtId="38" fontId="13" fillId="0" borderId="42" xfId="3" applyFont="1" applyBorder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4" applyFont="1" applyAlignment="1">
      <alignment vertical="center" shrinkToFit="1"/>
    </xf>
    <xf numFmtId="0" fontId="4" fillId="0" borderId="0" xfId="4" applyFont="1" applyAlignment="1">
      <alignment vertical="center"/>
    </xf>
    <xf numFmtId="0" fontId="10" fillId="0" borderId="0" xfId="4" applyFont="1"/>
    <xf numFmtId="0" fontId="4" fillId="0" borderId="0" xfId="4" applyFont="1" applyAlignment="1">
      <alignment horizontal="center"/>
    </xf>
    <xf numFmtId="38" fontId="13" fillId="0" borderId="0" xfId="3" applyFont="1" applyBorder="1" applyAlignment="1">
      <alignment horizontal="center"/>
    </xf>
    <xf numFmtId="0" fontId="14" fillId="0" borderId="0" xfId="4" applyFont="1" applyAlignment="1">
      <alignment vertical="center"/>
    </xf>
    <xf numFmtId="177" fontId="23" fillId="0" borderId="43" xfId="4" applyNumberFormat="1" applyFont="1" applyBorder="1" applyAlignment="1">
      <alignment vertical="center"/>
    </xf>
    <xf numFmtId="0" fontId="17" fillId="0" borderId="43" xfId="4" applyFont="1" applyBorder="1" applyAlignment="1">
      <alignment vertical="center"/>
    </xf>
    <xf numFmtId="38" fontId="2" fillId="0" borderId="0" xfId="3" applyFont="1" applyBorder="1"/>
    <xf numFmtId="38" fontId="2" fillId="0" borderId="0" xfId="3" applyFont="1"/>
    <xf numFmtId="38" fontId="16" fillId="0" borderId="7" xfId="3" applyFont="1" applyFill="1" applyBorder="1" applyAlignment="1">
      <alignment horizontal="right" vertical="center"/>
    </xf>
    <xf numFmtId="0" fontId="2" fillId="0" borderId="0" xfId="5" applyFont="1"/>
    <xf numFmtId="38" fontId="16" fillId="0" borderId="7" xfId="3" applyFont="1" applyBorder="1" applyAlignment="1" applyProtection="1">
      <alignment horizontal="right" vertical="center"/>
      <protection locked="0"/>
    </xf>
    <xf numFmtId="38" fontId="16" fillId="0" borderId="7" xfId="3" applyFont="1" applyBorder="1" applyAlignment="1">
      <alignment horizontal="right" vertical="center"/>
    </xf>
    <xf numFmtId="38" fontId="16" fillId="0" borderId="7" xfId="3" applyFont="1" applyFill="1" applyBorder="1" applyAlignment="1" applyProtection="1">
      <alignment horizontal="right" vertical="center"/>
      <protection locked="0"/>
    </xf>
    <xf numFmtId="38" fontId="8" fillId="0" borderId="7" xfId="3" applyFont="1" applyBorder="1" applyAlignment="1">
      <alignment horizontal="center" vertical="center" shrinkToFit="1"/>
    </xf>
    <xf numFmtId="38" fontId="4" fillId="0" borderId="0" xfId="3" applyFont="1" applyAlignment="1"/>
    <xf numFmtId="0" fontId="4" fillId="11" borderId="7" xfId="4" applyFont="1" applyFill="1" applyBorder="1" applyAlignment="1">
      <alignment vertical="center"/>
    </xf>
    <xf numFmtId="0" fontId="4" fillId="11" borderId="36" xfId="4" applyFont="1" applyFill="1" applyBorder="1" applyAlignment="1">
      <alignment vertical="center"/>
    </xf>
    <xf numFmtId="0" fontId="4" fillId="12" borderId="7" xfId="4" applyFont="1" applyFill="1" applyBorder="1" applyAlignment="1">
      <alignment vertical="center"/>
    </xf>
    <xf numFmtId="38" fontId="4" fillId="0" borderId="7" xfId="3" applyFont="1" applyBorder="1" applyAlignment="1" applyProtection="1">
      <alignment vertical="center"/>
    </xf>
    <xf numFmtId="38" fontId="16" fillId="0" borderId="7" xfId="3" applyFont="1" applyBorder="1" applyAlignment="1" applyProtection="1">
      <alignment horizontal="right" vertical="center"/>
    </xf>
    <xf numFmtId="38" fontId="16" fillId="0" borderId="7" xfId="3" applyFont="1" applyBorder="1" applyAlignment="1" applyProtection="1">
      <alignment horizontal="center" vertical="center"/>
      <protection locked="0"/>
    </xf>
    <xf numFmtId="0" fontId="4" fillId="11" borderId="7" xfId="4" applyFont="1" applyFill="1" applyBorder="1"/>
    <xf numFmtId="0" fontId="4" fillId="0" borderId="7" xfId="4" applyFont="1" applyBorder="1" applyAlignment="1">
      <alignment vertical="center" wrapText="1" shrinkToFit="1"/>
    </xf>
    <xf numFmtId="0" fontId="16" fillId="0" borderId="7" xfId="4" applyFont="1" applyBorder="1" applyAlignment="1">
      <alignment horizontal="center" vertical="center"/>
    </xf>
    <xf numFmtId="38" fontId="14" fillId="0" borderId="7" xfId="3" applyFont="1" applyBorder="1" applyAlignment="1" applyProtection="1">
      <alignment horizontal="center" vertical="center"/>
      <protection locked="0"/>
    </xf>
    <xf numFmtId="38" fontId="4" fillId="12" borderId="7" xfId="3" applyFont="1" applyFill="1" applyBorder="1" applyAlignment="1" applyProtection="1">
      <alignment horizontal="distributed" vertical="center"/>
      <protection locked="0"/>
    </xf>
    <xf numFmtId="0" fontId="4" fillId="12" borderId="36" xfId="4" applyFont="1" applyFill="1" applyBorder="1" applyAlignment="1">
      <alignment vertical="center"/>
    </xf>
    <xf numFmtId="38" fontId="4" fillId="0" borderId="7" xfId="3" applyFont="1" applyBorder="1" applyAlignment="1" applyProtection="1">
      <alignment horizontal="right" vertical="center"/>
      <protection locked="0"/>
    </xf>
    <xf numFmtId="38" fontId="4" fillId="0" borderId="7" xfId="4" applyNumberFormat="1" applyFont="1" applyBorder="1" applyAlignment="1">
      <alignment horizontal="right" vertical="center"/>
    </xf>
    <xf numFmtId="0" fontId="4" fillId="0" borderId="3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38" fontId="16" fillId="0" borderId="7" xfId="3" applyFont="1" applyBorder="1" applyAlignment="1">
      <alignment horizontal="center" vertical="center"/>
    </xf>
    <xf numFmtId="0" fontId="4" fillId="11" borderId="40" xfId="4" applyFont="1" applyFill="1" applyBorder="1" applyAlignment="1">
      <alignment vertical="center"/>
    </xf>
    <xf numFmtId="38" fontId="4" fillId="0" borderId="0" xfId="3" applyFont="1" applyAlignment="1">
      <alignment vertical="center"/>
    </xf>
    <xf numFmtId="0" fontId="20" fillId="0" borderId="4" xfId="0" applyFont="1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20" fillId="0" borderId="47" xfId="0" applyFont="1" applyBorder="1">
      <alignment vertical="center"/>
    </xf>
    <xf numFmtId="0" fontId="0" fillId="0" borderId="13" xfId="0" applyBorder="1">
      <alignment vertical="center"/>
    </xf>
    <xf numFmtId="0" fontId="27" fillId="0" borderId="0" xfId="4" applyFont="1" applyAlignment="1">
      <alignment vertical="center"/>
    </xf>
    <xf numFmtId="0" fontId="0" fillId="9" borderId="4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2"/>
    </xf>
    <xf numFmtId="38" fontId="0" fillId="0" borderId="49" xfId="0" applyNumberForma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8" fontId="4" fillId="0" borderId="20" xfId="3" applyFont="1" applyBorder="1" applyAlignment="1">
      <alignment horizontal="distributed" vertical="center"/>
    </xf>
    <xf numFmtId="0" fontId="13" fillId="0" borderId="0" xfId="4" applyFont="1" applyAlignment="1">
      <alignment horizontal="center"/>
    </xf>
    <xf numFmtId="38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0" fontId="0" fillId="13" borderId="51" xfId="0" applyFill="1" applyBorder="1" applyAlignment="1">
      <alignment horizontal="center" vertical="center"/>
    </xf>
    <xf numFmtId="38" fontId="0" fillId="0" borderId="52" xfId="0" applyNumberFormat="1" applyBorder="1">
      <alignment vertical="center"/>
    </xf>
    <xf numFmtId="0" fontId="0" fillId="14" borderId="51" xfId="0" applyFill="1" applyBorder="1" applyAlignment="1">
      <alignment horizontal="center" vertical="center"/>
    </xf>
    <xf numFmtId="0" fontId="4" fillId="0" borderId="45" xfId="4" applyFont="1" applyBorder="1"/>
    <xf numFmtId="38" fontId="16" fillId="0" borderId="7" xfId="3" applyFont="1" applyBorder="1" applyAlignment="1">
      <alignment vertical="center"/>
    </xf>
    <xf numFmtId="0" fontId="4" fillId="0" borderId="45" xfId="4" applyFont="1" applyBorder="1" applyAlignment="1">
      <alignment vertical="center"/>
    </xf>
    <xf numFmtId="177" fontId="17" fillId="0" borderId="45" xfId="3" applyNumberFormat="1" applyFont="1" applyBorder="1" applyAlignment="1">
      <alignment vertical="center"/>
    </xf>
    <xf numFmtId="0" fontId="4" fillId="10" borderId="7" xfId="4" applyFont="1" applyFill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12" borderId="7" xfId="4" applyFont="1" applyFill="1" applyBorder="1" applyAlignment="1">
      <alignment horizontal="center" vertical="center"/>
    </xf>
    <xf numFmtId="0" fontId="4" fillId="10" borderId="7" xfId="4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4" fillId="10" borderId="36" xfId="4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38" fontId="4" fillId="0" borderId="0" xfId="3" applyFont="1" applyBorder="1" applyAlignment="1" applyProtection="1">
      <alignment horizontal="center" vertical="center"/>
      <protection locked="0"/>
    </xf>
    <xf numFmtId="38" fontId="2" fillId="0" borderId="0" xfId="3" applyFont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16" fillId="0" borderId="7" xfId="3" applyFont="1" applyFill="1" applyBorder="1" applyAlignment="1">
      <alignment horizontal="center" vertical="center"/>
    </xf>
    <xf numFmtId="38" fontId="16" fillId="0" borderId="7" xfId="3" applyFont="1" applyFill="1" applyBorder="1" applyAlignment="1" applyProtection="1">
      <alignment horizontal="center" vertical="center"/>
      <protection locked="0"/>
    </xf>
    <xf numFmtId="177" fontId="17" fillId="0" borderId="45" xfId="3" applyNumberFormat="1" applyFont="1" applyBorder="1" applyAlignment="1">
      <alignment horizontal="center" vertical="center"/>
    </xf>
    <xf numFmtId="38" fontId="0" fillId="0" borderId="8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38" fontId="14" fillId="0" borderId="7" xfId="3" applyFont="1" applyBorder="1" applyAlignment="1" applyProtection="1">
      <alignment horizontal="right" vertical="center"/>
      <protection locked="0"/>
    </xf>
    <xf numFmtId="38" fontId="14" fillId="0" borderId="7" xfId="3" applyFont="1" applyBorder="1" applyAlignment="1">
      <alignment horizontal="right" vertical="center"/>
    </xf>
    <xf numFmtId="38" fontId="14" fillId="2" borderId="7" xfId="3" applyFont="1" applyFill="1" applyBorder="1" applyAlignment="1">
      <alignment horizontal="right" vertical="center"/>
    </xf>
    <xf numFmtId="38" fontId="14" fillId="0" borderId="7" xfId="3" applyFont="1" applyFill="1" applyBorder="1" applyAlignment="1">
      <alignment horizontal="right"/>
    </xf>
    <xf numFmtId="38" fontId="14" fillId="0" borderId="40" xfId="3" applyFont="1" applyFill="1" applyBorder="1" applyAlignment="1">
      <alignment horizontal="right"/>
    </xf>
    <xf numFmtId="38" fontId="14" fillId="0" borderId="7" xfId="3" applyFont="1" applyBorder="1" applyAlignment="1">
      <alignment horizontal="right"/>
    </xf>
    <xf numFmtId="38" fontId="14" fillId="0" borderId="7" xfId="3" applyFont="1" applyBorder="1" applyAlignment="1"/>
    <xf numFmtId="38" fontId="14" fillId="0" borderId="20" xfId="3" applyFont="1" applyBorder="1" applyAlignment="1">
      <alignment vertical="center"/>
    </xf>
    <xf numFmtId="38" fontId="14" fillId="0" borderId="7" xfId="3" applyFont="1" applyFill="1" applyBorder="1" applyAlignment="1"/>
    <xf numFmtId="38" fontId="14" fillId="0" borderId="40" xfId="3" applyFont="1" applyBorder="1" applyAlignment="1"/>
    <xf numFmtId="38" fontId="14" fillId="0" borderId="37" xfId="3" applyFont="1" applyBorder="1" applyAlignment="1">
      <alignment vertical="center"/>
    </xf>
    <xf numFmtId="38" fontId="14" fillId="0" borderId="7" xfId="4" applyNumberFormat="1" applyFont="1" applyBorder="1"/>
    <xf numFmtId="38" fontId="14" fillId="0" borderId="37" xfId="3" applyFont="1" applyBorder="1" applyAlignment="1"/>
    <xf numFmtId="38" fontId="14" fillId="0" borderId="37" xfId="3" applyFont="1" applyBorder="1" applyAlignment="1">
      <alignment horizontal="right"/>
    </xf>
    <xf numFmtId="0" fontId="4" fillId="10" borderId="36" xfId="4" applyFont="1" applyFill="1" applyBorder="1" applyAlignment="1">
      <alignment vertical="center"/>
    </xf>
    <xf numFmtId="38" fontId="14" fillId="0" borderId="20" xfId="3" applyFont="1" applyBorder="1" applyAlignment="1"/>
    <xf numFmtId="0" fontId="14" fillId="0" borderId="7" xfId="4" applyFont="1" applyBorder="1" applyAlignment="1">
      <alignment vertical="center"/>
    </xf>
    <xf numFmtId="0" fontId="14" fillId="0" borderId="7" xfId="4" applyFont="1" applyBorder="1" applyAlignment="1">
      <alignment horizontal="center" vertical="center"/>
    </xf>
    <xf numFmtId="38" fontId="14" fillId="0" borderId="7" xfId="4" applyNumberFormat="1" applyFont="1" applyBorder="1" applyAlignment="1">
      <alignment vertical="center"/>
    </xf>
    <xf numFmtId="0" fontId="14" fillId="0" borderId="7" xfId="4" applyFont="1" applyBorder="1"/>
    <xf numFmtId="38" fontId="14" fillId="0" borderId="37" xfId="3" applyFont="1" applyFill="1" applyBorder="1" applyAlignment="1"/>
    <xf numFmtId="38" fontId="14" fillId="0" borderId="37" xfId="4" applyNumberFormat="1" applyFont="1" applyBorder="1"/>
    <xf numFmtId="0" fontId="14" fillId="0" borderId="37" xfId="4" applyFont="1" applyBorder="1"/>
    <xf numFmtId="38" fontId="14" fillId="0" borderId="50" xfId="3" applyFont="1" applyBorder="1" applyAlignment="1"/>
    <xf numFmtId="0" fontId="14" fillId="0" borderId="7" xfId="4" applyFont="1" applyBorder="1" applyAlignment="1">
      <alignment horizontal="right" vertical="center"/>
    </xf>
    <xf numFmtId="38" fontId="14" fillId="0" borderId="7" xfId="4" applyNumberFormat="1" applyFont="1" applyBorder="1" applyAlignment="1">
      <alignment horizontal="right"/>
    </xf>
    <xf numFmtId="38" fontId="14" fillId="0" borderId="40" xfId="3" applyFont="1" applyBorder="1" applyAlignment="1" applyProtection="1">
      <alignment horizontal="right"/>
    </xf>
    <xf numFmtId="38" fontId="14" fillId="0" borderId="7" xfId="3" applyFont="1" applyBorder="1" applyAlignment="1" applyProtection="1"/>
    <xf numFmtId="38" fontId="14" fillId="0" borderId="7" xfId="3" applyFont="1" applyBorder="1" applyAlignment="1" applyProtection="1">
      <alignment vertical="center"/>
    </xf>
    <xf numFmtId="38" fontId="14" fillId="12" borderId="7" xfId="3" applyFont="1" applyFill="1" applyBorder="1" applyAlignment="1" applyProtection="1">
      <alignment vertical="center"/>
      <protection locked="0"/>
    </xf>
    <xf numFmtId="0" fontId="14" fillId="2" borderId="7" xfId="4" applyFont="1" applyFill="1" applyBorder="1" applyAlignment="1">
      <alignment vertical="center"/>
    </xf>
    <xf numFmtId="38" fontId="14" fillId="2" borderId="7" xfId="3" applyFont="1" applyFill="1" applyBorder="1" applyAlignment="1">
      <alignment vertical="center"/>
    </xf>
    <xf numFmtId="38" fontId="14" fillId="0" borderId="40" xfId="3" applyFont="1" applyBorder="1" applyAlignment="1" applyProtection="1"/>
    <xf numFmtId="38" fontId="14" fillId="2" borderId="7" xfId="4" applyNumberFormat="1" applyFont="1" applyFill="1" applyBorder="1" applyAlignment="1">
      <alignment vertical="center"/>
    </xf>
    <xf numFmtId="0" fontId="14" fillId="12" borderId="7" xfId="4" applyFont="1" applyFill="1" applyBorder="1" applyAlignment="1">
      <alignment vertical="center"/>
    </xf>
    <xf numFmtId="38" fontId="14" fillId="12" borderId="7" xfId="3" applyFont="1" applyFill="1" applyBorder="1" applyAlignment="1">
      <alignment vertical="center"/>
    </xf>
    <xf numFmtId="38" fontId="14" fillId="2" borderId="7" xfId="3" applyFont="1" applyFill="1" applyBorder="1" applyAlignment="1">
      <alignment horizontal="center" vertical="center"/>
    </xf>
    <xf numFmtId="38" fontId="14" fillId="0" borderId="40" xfId="4" applyNumberFormat="1" applyFont="1" applyBorder="1"/>
    <xf numFmtId="0" fontId="14" fillId="0" borderId="37" xfId="4" applyFont="1" applyBorder="1" applyAlignment="1">
      <alignment vertical="center"/>
    </xf>
    <xf numFmtId="38" fontId="14" fillId="0" borderId="37" xfId="4" applyNumberFormat="1" applyFont="1" applyBorder="1" applyAlignment="1">
      <alignment vertical="center"/>
    </xf>
    <xf numFmtId="38" fontId="14" fillId="0" borderId="41" xfId="3" applyFont="1" applyBorder="1" applyAlignment="1">
      <alignment vertical="center"/>
    </xf>
    <xf numFmtId="38" fontId="14" fillId="0" borderId="41" xfId="3" applyFont="1" applyBorder="1" applyAlignment="1"/>
    <xf numFmtId="38" fontId="14" fillId="2" borderId="7" xfId="3" applyFont="1" applyFill="1" applyBorder="1" applyAlignment="1">
      <alignment horizontal="right"/>
    </xf>
    <xf numFmtId="38" fontId="14" fillId="0" borderId="7" xfId="3" applyFont="1" applyBorder="1"/>
    <xf numFmtId="38" fontId="14" fillId="0" borderId="37" xfId="3" applyFont="1" applyBorder="1"/>
    <xf numFmtId="38" fontId="14" fillId="0" borderId="37" xfId="3" applyFont="1" applyFill="1" applyBorder="1" applyAlignment="1">
      <alignment horizontal="right"/>
    </xf>
    <xf numFmtId="38" fontId="14" fillId="0" borderId="41" xfId="3" applyFont="1" applyFill="1" applyBorder="1" applyAlignment="1">
      <alignment horizontal="right"/>
    </xf>
    <xf numFmtId="0" fontId="0" fillId="9" borderId="10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3" fillId="0" borderId="0" xfId="3" applyFont="1"/>
    <xf numFmtId="38" fontId="43" fillId="0" borderId="0" xfId="3" applyFont="1" applyBorder="1"/>
    <xf numFmtId="0" fontId="44" fillId="0" borderId="0" xfId="4" applyFont="1"/>
    <xf numFmtId="38" fontId="47" fillId="0" borderId="0" xfId="3" applyFont="1" applyAlignment="1">
      <alignment horizontal="centerContinuous"/>
    </xf>
    <xf numFmtId="38" fontId="51" fillId="0" borderId="7" xfId="3" applyFont="1" applyBorder="1" applyAlignment="1">
      <alignment horizontal="distributed" vertical="center"/>
    </xf>
    <xf numFmtId="38" fontId="51" fillId="0" borderId="7" xfId="3" applyFont="1" applyFill="1" applyBorder="1" applyAlignment="1">
      <alignment horizontal="distributed" vertical="center"/>
    </xf>
    <xf numFmtId="38" fontId="47" fillId="2" borderId="7" xfId="3" applyFont="1" applyFill="1" applyBorder="1" applyAlignment="1">
      <alignment horizontal="right" vertical="center"/>
    </xf>
    <xf numFmtId="38" fontId="51" fillId="2" borderId="7" xfId="3" applyFont="1" applyFill="1" applyBorder="1" applyAlignment="1">
      <alignment horizontal="distributed" vertical="center"/>
    </xf>
    <xf numFmtId="38" fontId="47" fillId="0" borderId="7" xfId="3" applyFont="1" applyBorder="1" applyAlignment="1">
      <alignment horizontal="right" vertical="center"/>
    </xf>
    <xf numFmtId="38" fontId="51" fillId="0" borderId="36" xfId="3" applyFont="1" applyBorder="1" applyAlignment="1" applyProtection="1">
      <alignment horizontal="distributed" vertical="center"/>
      <protection locked="0"/>
    </xf>
    <xf numFmtId="38" fontId="47" fillId="0" borderId="7" xfId="3" applyFont="1" applyBorder="1" applyAlignment="1" applyProtection="1">
      <alignment horizontal="right" vertical="center"/>
      <protection locked="0"/>
    </xf>
    <xf numFmtId="38" fontId="47" fillId="0" borderId="7" xfId="3" applyFont="1" applyBorder="1" applyAlignment="1">
      <alignment vertical="center"/>
    </xf>
    <xf numFmtId="38" fontId="47" fillId="0" borderId="7" xfId="3" applyFont="1" applyFill="1" applyBorder="1" applyAlignment="1">
      <alignment vertical="center"/>
    </xf>
    <xf numFmtId="38" fontId="47" fillId="0" borderId="37" xfId="3" applyFont="1" applyFill="1" applyBorder="1" applyAlignment="1">
      <alignment vertical="center"/>
    </xf>
    <xf numFmtId="38" fontId="47" fillId="0" borderId="27" xfId="3" applyFont="1" applyBorder="1" applyAlignment="1">
      <alignment vertical="center"/>
    </xf>
    <xf numFmtId="38" fontId="47" fillId="0" borderId="37" xfId="3" applyFont="1" applyBorder="1" applyAlignment="1">
      <alignment vertical="center"/>
    </xf>
    <xf numFmtId="38" fontId="47" fillId="0" borderId="7" xfId="3" applyFont="1" applyFill="1" applyBorder="1" applyAlignment="1">
      <alignment horizontal="right" vertical="center"/>
    </xf>
    <xf numFmtId="38" fontId="47" fillId="0" borderId="27" xfId="3" applyFont="1" applyBorder="1" applyAlignment="1">
      <alignment horizontal="right" vertical="center"/>
    </xf>
    <xf numFmtId="38" fontId="47" fillId="0" borderId="37" xfId="3" applyFont="1" applyBorder="1" applyAlignment="1">
      <alignment horizontal="right" vertical="center"/>
    </xf>
    <xf numFmtId="38" fontId="51" fillId="0" borderId="36" xfId="3" applyFont="1" applyFill="1" applyBorder="1" applyAlignment="1" applyProtection="1">
      <alignment horizontal="distributed" vertical="center"/>
      <protection locked="0"/>
    </xf>
    <xf numFmtId="0" fontId="43" fillId="0" borderId="0" xfId="5" applyFont="1"/>
    <xf numFmtId="38" fontId="51" fillId="0" borderId="36" xfId="3" applyFont="1" applyFill="1" applyBorder="1" applyAlignment="1">
      <alignment horizontal="distributed" vertical="center"/>
    </xf>
    <xf numFmtId="0" fontId="43" fillId="0" borderId="7" xfId="4" applyFont="1" applyBorder="1"/>
    <xf numFmtId="38" fontId="43" fillId="0" borderId="7" xfId="3" applyFont="1" applyBorder="1"/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7" xfId="3" applyFont="1" applyBorder="1" applyAlignment="1">
      <alignment horizontal="distributed" vertical="distributed"/>
    </xf>
    <xf numFmtId="38" fontId="46" fillId="0" borderId="0" xfId="3" applyFont="1"/>
    <xf numFmtId="38" fontId="51" fillId="0" borderId="36" xfId="3" applyFont="1" applyBorder="1" applyAlignment="1">
      <alignment horizontal="distributed" vertical="center"/>
    </xf>
    <xf numFmtId="38" fontId="47" fillId="0" borderId="7" xfId="3" applyFont="1" applyBorder="1" applyAlignment="1">
      <alignment horizontal="distributed" vertical="center"/>
    </xf>
    <xf numFmtId="38" fontId="47" fillId="0" borderId="27" xfId="3" applyFont="1" applyFill="1" applyBorder="1" applyAlignment="1">
      <alignment vertical="center"/>
    </xf>
    <xf numFmtId="38" fontId="51" fillId="0" borderId="0" xfId="3" applyFont="1" applyFill="1" applyBorder="1" applyAlignment="1">
      <alignment horizontal="distributed" vertical="center"/>
    </xf>
    <xf numFmtId="38" fontId="52" fillId="0" borderId="0" xfId="3" applyFont="1" applyBorder="1" applyAlignment="1">
      <alignment horizontal="right"/>
    </xf>
    <xf numFmtId="38" fontId="51" fillId="0" borderId="20" xfId="3" applyFont="1" applyFill="1" applyBorder="1" applyAlignment="1">
      <alignment horizontal="distributed" vertical="center"/>
    </xf>
    <xf numFmtId="38" fontId="47" fillId="0" borderId="20" xfId="3" applyFont="1" applyBorder="1" applyAlignment="1">
      <alignment vertical="center"/>
    </xf>
    <xf numFmtId="38" fontId="51" fillId="0" borderId="38" xfId="3" applyFont="1" applyBorder="1" applyAlignment="1" applyProtection="1">
      <alignment horizontal="distributed" vertical="center"/>
      <protection locked="0"/>
    </xf>
    <xf numFmtId="38" fontId="47" fillId="0" borderId="35" xfId="3" applyFont="1" applyBorder="1" applyAlignment="1">
      <alignment horizontal="right" vertical="center"/>
    </xf>
    <xf numFmtId="0" fontId="43" fillId="0" borderId="37" xfId="4" applyFont="1" applyBorder="1"/>
    <xf numFmtId="38" fontId="45" fillId="0" borderId="7" xfId="3" applyFont="1" applyBorder="1" applyAlignment="1">
      <alignment vertical="center"/>
    </xf>
    <xf numFmtId="38" fontId="45" fillId="0" borderId="37" xfId="3" applyFont="1" applyBorder="1" applyAlignment="1">
      <alignment vertical="center"/>
    </xf>
    <xf numFmtId="38" fontId="47" fillId="0" borderId="7" xfId="3" applyFont="1" applyFill="1" applyBorder="1" applyAlignment="1" applyProtection="1">
      <alignment horizontal="right" vertical="center"/>
      <protection locked="0"/>
    </xf>
    <xf numFmtId="38" fontId="45" fillId="0" borderId="7" xfId="3" applyFont="1" applyBorder="1" applyAlignment="1">
      <alignment horizontal="right" vertical="center"/>
    </xf>
    <xf numFmtId="38" fontId="45" fillId="0" borderId="37" xfId="3" applyFont="1" applyBorder="1" applyAlignment="1">
      <alignment horizontal="right" vertical="center"/>
    </xf>
    <xf numFmtId="38" fontId="51" fillId="2" borderId="40" xfId="3" applyFont="1" applyFill="1" applyBorder="1" applyAlignment="1">
      <alignment horizontal="distributed" vertical="center"/>
    </xf>
    <xf numFmtId="38" fontId="51" fillId="0" borderId="40" xfId="3" applyFont="1" applyBorder="1" applyAlignment="1">
      <alignment horizontal="distributed" vertical="center"/>
    </xf>
    <xf numFmtId="38" fontId="45" fillId="0" borderId="40" xfId="3" applyFont="1" applyBorder="1" applyAlignment="1">
      <alignment horizontal="right" vertical="center"/>
    </xf>
    <xf numFmtId="38" fontId="45" fillId="0" borderId="41" xfId="3" applyFont="1" applyBorder="1" applyAlignment="1">
      <alignment horizontal="right" vertical="center"/>
    </xf>
    <xf numFmtId="0" fontId="45" fillId="0" borderId="0" xfId="5" applyFont="1"/>
    <xf numFmtId="0" fontId="12" fillId="0" borderId="0" xfId="4" applyFont="1"/>
    <xf numFmtId="38" fontId="45" fillId="0" borderId="0" xfId="3" applyFont="1"/>
    <xf numFmtId="0" fontId="45" fillId="0" borderId="0" xfId="4" applyFont="1"/>
    <xf numFmtId="38" fontId="45" fillId="0" borderId="0" xfId="3" applyFont="1" applyBorder="1" applyAlignment="1">
      <alignment horizontal="center" vertical="center"/>
    </xf>
    <xf numFmtId="38" fontId="45" fillId="0" borderId="0" xfId="3" applyFont="1" applyBorder="1"/>
    <xf numFmtId="38" fontId="51" fillId="0" borderId="0" xfId="3" applyFont="1" applyBorder="1" applyAlignment="1">
      <alignment horizontal="center" vertical="center"/>
    </xf>
    <xf numFmtId="38" fontId="14" fillId="0" borderId="7" xfId="3" applyFont="1" applyBorder="1" applyAlignment="1">
      <alignment vertical="center"/>
    </xf>
    <xf numFmtId="38" fontId="14" fillId="0" borderId="40" xfId="3" applyFont="1" applyBorder="1" applyAlignment="1">
      <alignment vertical="center"/>
    </xf>
    <xf numFmtId="38" fontId="4" fillId="0" borderId="20" xfId="3" applyFont="1" applyBorder="1" applyAlignment="1" applyProtection="1">
      <alignment horizontal="distributed" vertical="center"/>
      <protection locked="0"/>
    </xf>
    <xf numFmtId="38" fontId="14" fillId="0" borderId="7" xfId="3" applyFont="1" applyBorder="1" applyAlignment="1" applyProtection="1">
      <alignment vertical="center"/>
      <protection locked="0"/>
    </xf>
    <xf numFmtId="38" fontId="4" fillId="0" borderId="0" xfId="3" applyFont="1" applyAlignment="1">
      <alignment horizontal="left"/>
    </xf>
    <xf numFmtId="0" fontId="4" fillId="0" borderId="0" xfId="4" applyFont="1" applyAlignment="1">
      <alignment horizontal="left"/>
    </xf>
    <xf numFmtId="38" fontId="4" fillId="0" borderId="7" xfId="3" applyFont="1" applyBorder="1" applyAlignment="1">
      <alignment horizontal="distributed" vertical="center"/>
    </xf>
    <xf numFmtId="0" fontId="4" fillId="0" borderId="7" xfId="4" applyFont="1" applyBorder="1" applyAlignment="1">
      <alignment horizontal="distributed" vertical="center"/>
    </xf>
    <xf numFmtId="38" fontId="4" fillId="0" borderId="40" xfId="3" applyFont="1" applyBorder="1" applyAlignment="1">
      <alignment horizontal="distributed" vertical="center"/>
    </xf>
    <xf numFmtId="38" fontId="4" fillId="0" borderId="7" xfId="3" applyFont="1" applyBorder="1" applyAlignment="1" applyProtection="1">
      <alignment horizontal="distributed" vertical="center"/>
      <protection locked="0"/>
    </xf>
    <xf numFmtId="38" fontId="4" fillId="12" borderId="7" xfId="3" applyFont="1" applyFill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4" fillId="0" borderId="45" xfId="4" applyFont="1" applyBorder="1" applyAlignment="1">
      <alignment horizontal="center" vertical="center"/>
    </xf>
    <xf numFmtId="38" fontId="8" fillId="12" borderId="7" xfId="3" applyFont="1" applyFill="1" applyBorder="1" applyAlignment="1">
      <alignment horizontal="center" vertical="center"/>
    </xf>
    <xf numFmtId="38" fontId="8" fillId="12" borderId="37" xfId="3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4" fillId="12" borderId="7" xfId="4" applyFont="1" applyFill="1" applyBorder="1" applyAlignment="1">
      <alignment horizontal="distributed" vertical="center"/>
    </xf>
    <xf numFmtId="38" fontId="14" fillId="12" borderId="7" xfId="3" applyFont="1" applyFill="1" applyBorder="1" applyAlignment="1"/>
    <xf numFmtId="0" fontId="4" fillId="12" borderId="20" xfId="4" applyFont="1" applyFill="1" applyBorder="1" applyAlignment="1">
      <alignment horizontal="center" vertical="center"/>
    </xf>
    <xf numFmtId="38" fontId="14" fillId="12" borderId="7" xfId="4" applyNumberFormat="1" applyFont="1" applyFill="1" applyBorder="1"/>
    <xf numFmtId="0" fontId="4" fillId="0" borderId="27" xfId="4" applyFont="1" applyBorder="1" applyAlignment="1">
      <alignment horizontal="center" vertical="center"/>
    </xf>
    <xf numFmtId="38" fontId="14" fillId="0" borderId="20" xfId="4" applyNumberFormat="1" applyFont="1" applyBorder="1"/>
    <xf numFmtId="0" fontId="4" fillId="12" borderId="53" xfId="4" applyFont="1" applyFill="1" applyBorder="1" applyAlignment="1">
      <alignment horizontal="center"/>
    </xf>
    <xf numFmtId="0" fontId="4" fillId="12" borderId="5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/>
    </xf>
    <xf numFmtId="38" fontId="8" fillId="12" borderId="36" xfId="3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distributed" vertical="center"/>
    </xf>
    <xf numFmtId="0" fontId="14" fillId="0" borderId="20" xfId="4" applyFont="1" applyBorder="1" applyAlignment="1">
      <alignment vertical="center"/>
    </xf>
    <xf numFmtId="0" fontId="4" fillId="12" borderId="91" xfId="4" applyFont="1" applyFill="1" applyBorder="1" applyAlignment="1">
      <alignment horizontal="center" vertical="center"/>
    </xf>
    <xf numFmtId="38" fontId="4" fillId="0" borderId="53" xfId="3" applyFont="1" applyBorder="1" applyAlignment="1">
      <alignment horizontal="distributed" vertical="center"/>
    </xf>
    <xf numFmtId="0" fontId="26" fillId="0" borderId="0" xfId="4" applyFont="1" applyAlignment="1">
      <alignment horizontal="center"/>
    </xf>
    <xf numFmtId="38" fontId="14" fillId="0" borderId="111" xfId="3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38" fontId="14" fillId="0" borderId="0" xfId="3" applyFont="1" applyBorder="1" applyAlignment="1">
      <alignment horizontal="right" vertical="center"/>
    </xf>
    <xf numFmtId="38" fontId="14" fillId="0" borderId="0" xfId="3" applyFont="1" applyBorder="1" applyAlignment="1"/>
    <xf numFmtId="0" fontId="4" fillId="0" borderId="111" xfId="4" applyFont="1" applyBorder="1" applyAlignment="1">
      <alignment horizontal="center" vertical="center"/>
    </xf>
    <xf numFmtId="38" fontId="4" fillId="0" borderId="111" xfId="3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 shrinkToFit="1"/>
      <protection locked="0"/>
    </xf>
    <xf numFmtId="0" fontId="23" fillId="0" borderId="0" xfId="0" applyFont="1" applyAlignment="1">
      <alignment vertical="center" wrapText="1"/>
    </xf>
    <xf numFmtId="0" fontId="2" fillId="0" borderId="7" xfId="4" applyBorder="1" applyAlignment="1">
      <alignment vertical="center"/>
    </xf>
    <xf numFmtId="0" fontId="2" fillId="0" borderId="37" xfId="4" applyBorder="1" applyAlignment="1">
      <alignment vertical="center"/>
    </xf>
    <xf numFmtId="38" fontId="8" fillId="0" borderId="20" xfId="3" applyFont="1" applyBorder="1" applyAlignment="1">
      <alignment horizontal="distributed" vertical="center"/>
    </xf>
    <xf numFmtId="0" fontId="2" fillId="0" borderId="0" xfId="4" applyAlignment="1">
      <alignment horizontal="center" vertical="center"/>
    </xf>
    <xf numFmtId="38" fontId="14" fillId="0" borderId="37" xfId="3" applyFont="1" applyBorder="1" applyAlignment="1" applyProtection="1">
      <alignment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47" fillId="0" borderId="7" xfId="3" applyFont="1" applyFill="1" applyBorder="1" applyAlignment="1">
      <alignment horizontal="right" vertical="center" shrinkToFit="1"/>
    </xf>
    <xf numFmtId="38" fontId="47" fillId="0" borderId="40" xfId="3" applyFont="1" applyFill="1" applyBorder="1" applyAlignment="1">
      <alignment horizontal="right" vertical="center" shrinkToFit="1"/>
    </xf>
    <xf numFmtId="38" fontId="47" fillId="0" borderId="7" xfId="3" applyFont="1" applyBorder="1" applyAlignment="1">
      <alignment horizontal="right" vertical="center" shrinkToFit="1"/>
    </xf>
    <xf numFmtId="38" fontId="47" fillId="0" borderId="7" xfId="3" applyFont="1" applyBorder="1" applyAlignment="1">
      <alignment vertical="center" shrinkToFit="1"/>
    </xf>
    <xf numFmtId="38" fontId="47" fillId="0" borderId="40" xfId="3" applyFont="1" applyBorder="1" applyAlignment="1">
      <alignment horizontal="right" vertical="center" shrinkToFit="1"/>
    </xf>
    <xf numFmtId="38" fontId="47" fillId="0" borderId="7" xfId="3" applyFont="1" applyFill="1" applyBorder="1" applyAlignment="1">
      <alignment vertical="center" shrinkToFit="1"/>
    </xf>
    <xf numFmtId="38" fontId="47" fillId="0" borderId="40" xfId="3" applyFont="1" applyBorder="1" applyAlignment="1">
      <alignment vertical="center" shrinkToFit="1"/>
    </xf>
    <xf numFmtId="38" fontId="47" fillId="0" borderId="7" xfId="4" applyNumberFormat="1" applyFont="1" applyBorder="1" applyAlignment="1">
      <alignment vertical="center" shrinkToFit="1"/>
    </xf>
    <xf numFmtId="38" fontId="47" fillId="0" borderId="37" xfId="4" applyNumberFormat="1" applyFont="1" applyBorder="1" applyAlignment="1">
      <alignment vertical="center" shrinkToFit="1"/>
    </xf>
    <xf numFmtId="38" fontId="47" fillId="0" borderId="37" xfId="3" applyFont="1" applyBorder="1" applyAlignment="1">
      <alignment vertical="center" shrinkToFit="1"/>
    </xf>
    <xf numFmtId="38" fontId="47" fillId="0" borderId="37" xfId="3" applyFont="1" applyBorder="1" applyAlignment="1">
      <alignment horizontal="right" vertical="center" shrinkToFit="1"/>
    </xf>
    <xf numFmtId="38" fontId="4" fillId="12" borderId="7" xfId="3" applyFont="1" applyFill="1" applyBorder="1" applyAlignment="1">
      <alignment horizontal="center" vertical="center" shrinkToFit="1"/>
    </xf>
    <xf numFmtId="38" fontId="8" fillId="12" borderId="7" xfId="3" applyFont="1" applyFill="1" applyBorder="1" applyAlignment="1" applyProtection="1">
      <alignment horizontal="distributed" vertical="center"/>
      <protection locked="0"/>
    </xf>
    <xf numFmtId="38" fontId="8" fillId="12" borderId="7" xfId="3" applyFont="1" applyFill="1" applyBorder="1" applyAlignment="1">
      <alignment horizontal="distributed" vertical="center"/>
    </xf>
    <xf numFmtId="0" fontId="25" fillId="12" borderId="36" xfId="4" applyFont="1" applyFill="1" applyBorder="1" applyAlignment="1">
      <alignment vertical="center"/>
    </xf>
    <xf numFmtId="0" fontId="4" fillId="0" borderId="91" xfId="4" applyFont="1" applyBorder="1" applyAlignment="1">
      <alignment horizontal="center" vertical="center"/>
    </xf>
    <xf numFmtId="38" fontId="10" fillId="12" borderId="7" xfId="3" applyFont="1" applyFill="1" applyBorder="1" applyAlignment="1">
      <alignment horizontal="right" vertical="center"/>
    </xf>
    <xf numFmtId="38" fontId="10" fillId="0" borderId="7" xfId="3" applyFont="1" applyFill="1" applyBorder="1" applyAlignment="1">
      <alignment horizontal="right" vertical="center"/>
    </xf>
    <xf numFmtId="38" fontId="10" fillId="12" borderId="40" xfId="3" applyFont="1" applyFill="1" applyBorder="1" applyAlignment="1">
      <alignment horizontal="right"/>
    </xf>
    <xf numFmtId="38" fontId="10" fillId="0" borderId="7" xfId="3" applyFont="1" applyFill="1" applyBorder="1" applyAlignment="1">
      <alignment horizontal="center" vertical="center"/>
    </xf>
    <xf numFmtId="38" fontId="10" fillId="12" borderId="7" xfId="3" applyFont="1" applyFill="1" applyBorder="1" applyAlignment="1">
      <alignment horizontal="center" vertical="center"/>
    </xf>
    <xf numFmtId="38" fontId="10" fillId="2" borderId="7" xfId="3" applyFont="1" applyFill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7" xfId="3" applyFont="1" applyFill="1" applyBorder="1" applyAlignment="1">
      <alignment horizontal="right"/>
    </xf>
    <xf numFmtId="38" fontId="10" fillId="0" borderId="7" xfId="3" applyFont="1" applyBorder="1" applyAlignment="1">
      <alignment horizontal="right"/>
    </xf>
    <xf numFmtId="38" fontId="10" fillId="0" borderId="7" xfId="3" applyFont="1" applyBorder="1" applyAlignment="1">
      <alignment vertical="center"/>
    </xf>
    <xf numFmtId="38" fontId="10" fillId="0" borderId="7" xfId="3" applyFont="1" applyBorder="1" applyAlignment="1">
      <alignment horizontal="center" vertical="center"/>
    </xf>
    <xf numFmtId="38" fontId="10" fillId="0" borderId="7" xfId="3" applyFont="1" applyBorder="1" applyAlignment="1"/>
    <xf numFmtId="38" fontId="10" fillId="0" borderId="40" xfId="3" applyFont="1" applyBorder="1" applyAlignment="1">
      <alignment horizontal="right"/>
    </xf>
    <xf numFmtId="38" fontId="10" fillId="12" borderId="7" xfId="3" applyFont="1" applyFill="1" applyBorder="1" applyAlignment="1">
      <alignment vertical="center"/>
    </xf>
    <xf numFmtId="38" fontId="10" fillId="2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/>
    <xf numFmtId="38" fontId="10" fillId="0" borderId="40" xfId="3" applyFont="1" applyBorder="1" applyAlignment="1"/>
    <xf numFmtId="38" fontId="10" fillId="0" borderId="40" xfId="3" applyFont="1" applyBorder="1" applyAlignment="1">
      <alignment vertical="center"/>
    </xf>
    <xf numFmtId="0" fontId="10" fillId="0" borderId="7" xfId="3" applyNumberFormat="1" applyFont="1" applyFill="1" applyBorder="1" applyAlignment="1"/>
    <xf numFmtId="38" fontId="10" fillId="0" borderId="40" xfId="3" applyFont="1" applyFill="1" applyBorder="1" applyAlignment="1"/>
    <xf numFmtId="38" fontId="54" fillId="0" borderId="7" xfId="3" applyFont="1" applyFill="1" applyBorder="1" applyAlignment="1">
      <alignment vertical="center"/>
    </xf>
    <xf numFmtId="38" fontId="10" fillId="0" borderId="37" xfId="3" applyFont="1" applyBorder="1" applyAlignment="1">
      <alignment vertical="center"/>
    </xf>
    <xf numFmtId="38" fontId="10" fillId="0" borderId="37" xfId="3" applyFont="1" applyBorder="1" applyAlignment="1"/>
    <xf numFmtId="38" fontId="10" fillId="0" borderId="7" xfId="4" applyNumberFormat="1" applyFont="1" applyBorder="1"/>
    <xf numFmtId="38" fontId="10" fillId="0" borderId="37" xfId="4" applyNumberFormat="1" applyFont="1" applyBorder="1"/>
    <xf numFmtId="38" fontId="10" fillId="0" borderId="37" xfId="3" applyFont="1" applyBorder="1" applyAlignment="1">
      <alignment horizontal="right" vertical="center"/>
    </xf>
    <xf numFmtId="38" fontId="10" fillId="0" borderId="37" xfId="3" applyFont="1" applyBorder="1" applyAlignment="1">
      <alignment horizontal="right"/>
    </xf>
    <xf numFmtId="38" fontId="10" fillId="0" borderId="20" xfId="3" applyFont="1" applyBorder="1" applyAlignment="1">
      <alignment horizontal="right" vertical="center"/>
    </xf>
    <xf numFmtId="0" fontId="10" fillId="0" borderId="7" xfId="3" applyNumberFormat="1" applyFont="1" applyFill="1" applyBorder="1" applyAlignment="1">
      <alignment vertical="center"/>
    </xf>
    <xf numFmtId="38" fontId="47" fillId="0" borderId="40" xfId="3" applyFont="1" applyBorder="1" applyAlignment="1">
      <alignment horizontal="right" vertical="center"/>
    </xf>
    <xf numFmtId="0" fontId="4" fillId="0" borderId="53" xfId="4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/>
      <protection locked="0"/>
    </xf>
    <xf numFmtId="0" fontId="4" fillId="0" borderId="96" xfId="4" applyFont="1" applyBorder="1" applyAlignment="1">
      <alignment horizontal="distributed" vertical="center"/>
    </xf>
    <xf numFmtId="0" fontId="4" fillId="0" borderId="27" xfId="4" applyFont="1" applyBorder="1" applyAlignment="1">
      <alignment vertical="center"/>
    </xf>
    <xf numFmtId="38" fontId="0" fillId="0" borderId="112" xfId="0" applyNumberFormat="1" applyBorder="1">
      <alignment vertical="center"/>
    </xf>
    <xf numFmtId="38" fontId="0" fillId="0" borderId="113" xfId="0" applyNumberFormat="1" applyBorder="1">
      <alignment vertical="center"/>
    </xf>
    <xf numFmtId="38" fontId="0" fillId="0" borderId="114" xfId="0" applyNumberFormat="1" applyBorder="1">
      <alignment vertical="center"/>
    </xf>
    <xf numFmtId="38" fontId="8" fillId="6" borderId="115" xfId="3" applyFont="1" applyFill="1" applyBorder="1" applyAlignment="1">
      <alignment vertical="center"/>
    </xf>
    <xf numFmtId="38" fontId="8" fillId="6" borderId="69" xfId="3" applyFont="1" applyFill="1" applyBorder="1" applyAlignment="1">
      <alignment vertical="center"/>
    </xf>
    <xf numFmtId="38" fontId="4" fillId="0" borderId="27" xfId="3" applyFont="1" applyBorder="1" applyAlignment="1" applyProtection="1">
      <alignment vertical="center"/>
      <protection locked="0"/>
    </xf>
    <xf numFmtId="38" fontId="8" fillId="6" borderId="109" xfId="3" applyFont="1" applyFill="1" applyBorder="1" applyAlignment="1">
      <alignment vertical="center"/>
    </xf>
    <xf numFmtId="38" fontId="4" fillId="0" borderId="96" xfId="3" applyFont="1" applyBorder="1" applyAlignment="1" applyProtection="1">
      <alignment horizontal="distributed" vertical="center"/>
      <protection locked="0"/>
    </xf>
    <xf numFmtId="0" fontId="0" fillId="0" borderId="35" xfId="0" applyBorder="1">
      <alignment vertical="center"/>
    </xf>
    <xf numFmtId="0" fontId="0" fillId="0" borderId="111" xfId="0" applyBorder="1">
      <alignment vertical="center"/>
    </xf>
    <xf numFmtId="38" fontId="8" fillId="6" borderId="109" xfId="3" applyFont="1" applyFill="1" applyBorder="1" applyAlignment="1" applyProtection="1">
      <alignment vertical="center"/>
      <protection locked="0"/>
    </xf>
    <xf numFmtId="38" fontId="8" fillId="6" borderId="69" xfId="3" applyFont="1" applyFill="1" applyBorder="1" applyAlignment="1" applyProtection="1">
      <alignment vertical="center"/>
      <protection locked="0"/>
    </xf>
    <xf numFmtId="38" fontId="0" fillId="0" borderId="35" xfId="0" applyNumberFormat="1" applyBorder="1">
      <alignment vertical="center"/>
    </xf>
    <xf numFmtId="38" fontId="8" fillId="7" borderId="63" xfId="3" applyFont="1" applyFill="1" applyBorder="1" applyAlignment="1" applyProtection="1">
      <alignment vertical="center"/>
      <protection locked="0"/>
    </xf>
    <xf numFmtId="38" fontId="8" fillId="7" borderId="90" xfId="3" applyFont="1" applyFill="1" applyBorder="1" applyAlignment="1" applyProtection="1">
      <alignment vertical="center"/>
      <protection locked="0"/>
    </xf>
    <xf numFmtId="38" fontId="8" fillId="7" borderId="94" xfId="3" applyFont="1" applyFill="1" applyBorder="1" applyAlignment="1" applyProtection="1">
      <alignment vertical="center"/>
      <protection locked="0"/>
    </xf>
    <xf numFmtId="0" fontId="4" fillId="0" borderId="116" xfId="4" applyFont="1" applyBorder="1" applyAlignment="1">
      <alignment vertical="center"/>
    </xf>
    <xf numFmtId="38" fontId="14" fillId="0" borderId="7" xfId="3" applyFont="1" applyBorder="1" applyAlignment="1" applyProtection="1">
      <alignment horizontal="right"/>
    </xf>
    <xf numFmtId="38" fontId="8" fillId="7" borderId="92" xfId="3" applyFont="1" applyFill="1" applyBorder="1" applyAlignment="1" applyProtection="1">
      <alignment vertical="center"/>
      <protection locked="0"/>
    </xf>
    <xf numFmtId="38" fontId="8" fillId="7" borderId="69" xfId="3" applyFont="1" applyFill="1" applyBorder="1" applyAlignment="1" applyProtection="1">
      <alignment vertical="center"/>
      <protection locked="0"/>
    </xf>
    <xf numFmtId="38" fontId="8" fillId="7" borderId="109" xfId="3" applyFont="1" applyFill="1" applyBorder="1" applyAlignment="1" applyProtection="1">
      <alignment vertical="center"/>
      <protection locked="0"/>
    </xf>
    <xf numFmtId="0" fontId="4" fillId="0" borderId="23" xfId="4" applyFont="1" applyBorder="1" applyAlignment="1">
      <alignment vertical="center"/>
    </xf>
    <xf numFmtId="38" fontId="4" fillId="0" borderId="27" xfId="3" applyFont="1" applyBorder="1" applyAlignment="1">
      <alignment vertical="center"/>
    </xf>
    <xf numFmtId="38" fontId="8" fillId="7" borderId="92" xfId="3" applyFont="1" applyFill="1" applyBorder="1" applyAlignment="1">
      <alignment vertical="center"/>
    </xf>
    <xf numFmtId="38" fontId="8" fillId="7" borderId="69" xfId="3" applyFont="1" applyFill="1" applyBorder="1" applyAlignment="1">
      <alignment vertical="center"/>
    </xf>
    <xf numFmtId="38" fontId="8" fillId="7" borderId="109" xfId="3" applyFont="1" applyFill="1" applyBorder="1" applyAlignment="1">
      <alignment vertical="center"/>
    </xf>
    <xf numFmtId="0" fontId="4" fillId="0" borderId="95" xfId="4" applyFont="1" applyBorder="1" applyAlignment="1">
      <alignment vertical="center"/>
    </xf>
    <xf numFmtId="0" fontId="4" fillId="0" borderId="117" xfId="4" applyFont="1" applyBorder="1" applyAlignment="1">
      <alignment vertical="center"/>
    </xf>
    <xf numFmtId="38" fontId="4" fillId="0" borderId="108" xfId="3" applyFont="1" applyBorder="1" applyAlignment="1">
      <alignment vertical="center"/>
    </xf>
    <xf numFmtId="38" fontId="8" fillId="0" borderId="40" xfId="3" applyFont="1" applyBorder="1" applyAlignment="1">
      <alignment horizontal="distributed" vertical="center"/>
    </xf>
    <xf numFmtId="38" fontId="0" fillId="0" borderId="118" xfId="0" applyNumberFormat="1" applyBorder="1">
      <alignment vertical="center"/>
    </xf>
    <xf numFmtId="38" fontId="8" fillId="8" borderId="92" xfId="3" applyFont="1" applyFill="1" applyBorder="1" applyAlignment="1">
      <alignment vertical="center"/>
    </xf>
    <xf numFmtId="38" fontId="8" fillId="8" borderId="69" xfId="3" applyFont="1" applyFill="1" applyBorder="1" applyAlignment="1">
      <alignment vertical="center"/>
    </xf>
    <xf numFmtId="38" fontId="8" fillId="8" borderId="109" xfId="3" applyFont="1" applyFill="1" applyBorder="1" applyAlignment="1">
      <alignment vertical="center"/>
    </xf>
    <xf numFmtId="38" fontId="8" fillId="8" borderId="66" xfId="3" applyFont="1" applyFill="1" applyBorder="1" applyAlignment="1">
      <alignment vertical="center"/>
    </xf>
    <xf numFmtId="38" fontId="8" fillId="2" borderId="27" xfId="3" applyFont="1" applyFill="1" applyBorder="1" applyAlignment="1">
      <alignment vertical="center"/>
    </xf>
    <xf numFmtId="38" fontId="8" fillId="2" borderId="53" xfId="3" applyFont="1" applyFill="1" applyBorder="1" applyAlignment="1">
      <alignment horizontal="distributed" vertical="center"/>
    </xf>
    <xf numFmtId="38" fontId="8" fillId="0" borderId="27" xfId="3" applyFont="1" applyBorder="1" applyAlignment="1">
      <alignment vertical="center"/>
    </xf>
    <xf numFmtId="38" fontId="8" fillId="2" borderId="108" xfId="3" applyFont="1" applyFill="1" applyBorder="1" applyAlignment="1">
      <alignment vertical="center"/>
    </xf>
    <xf numFmtId="38" fontId="8" fillId="2" borderId="96" xfId="3" applyFont="1" applyFill="1" applyBorder="1" applyAlignment="1">
      <alignment horizontal="distributed" vertical="center"/>
    </xf>
    <xf numFmtId="38" fontId="8" fillId="0" borderId="108" xfId="3" applyFont="1" applyBorder="1" applyAlignment="1">
      <alignment vertical="center"/>
    </xf>
    <xf numFmtId="38" fontId="0" fillId="0" borderId="111" xfId="0" applyNumberFormat="1" applyBorder="1">
      <alignment vertical="center"/>
    </xf>
    <xf numFmtId="38" fontId="8" fillId="14" borderId="92" xfId="3" applyFont="1" applyFill="1" applyBorder="1" applyAlignment="1">
      <alignment vertical="center"/>
    </xf>
    <xf numFmtId="38" fontId="8" fillId="14" borderId="69" xfId="3" applyFont="1" applyFill="1" applyBorder="1" applyAlignment="1">
      <alignment vertical="center"/>
    </xf>
    <xf numFmtId="38" fontId="8" fillId="14" borderId="109" xfId="3" applyFont="1" applyFill="1" applyBorder="1" applyAlignment="1">
      <alignment vertical="center"/>
    </xf>
    <xf numFmtId="38" fontId="8" fillId="14" borderId="92" xfId="3" applyFont="1" applyFill="1" applyBorder="1" applyAlignment="1" applyProtection="1">
      <alignment vertical="center"/>
      <protection locked="0"/>
    </xf>
    <xf numFmtId="38" fontId="8" fillId="14" borderId="69" xfId="3" applyFont="1" applyFill="1" applyBorder="1" applyAlignment="1" applyProtection="1">
      <alignment vertical="center"/>
      <protection locked="0"/>
    </xf>
    <xf numFmtId="38" fontId="8" fillId="14" borderId="109" xfId="3" applyFont="1" applyFill="1" applyBorder="1" applyAlignment="1" applyProtection="1">
      <alignment vertical="center"/>
      <protection locked="0"/>
    </xf>
    <xf numFmtId="0" fontId="4" fillId="0" borderId="39" xfId="4" applyFont="1" applyBorder="1" applyAlignment="1">
      <alignment horizontal="center" vertical="center"/>
    </xf>
    <xf numFmtId="38" fontId="8" fillId="3" borderId="7" xfId="3" applyFont="1" applyFill="1" applyBorder="1" applyAlignment="1">
      <alignment horizontal="distributed" vertical="center"/>
    </xf>
    <xf numFmtId="38" fontId="0" fillId="0" borderId="51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119" xfId="0" applyNumberFormat="1" applyBorder="1">
      <alignment vertical="center"/>
    </xf>
    <xf numFmtId="38" fontId="0" fillId="0" borderId="20" xfId="0" applyNumberFormat="1" applyBorder="1">
      <alignment vertical="center"/>
    </xf>
    <xf numFmtId="38" fontId="4" fillId="0" borderId="108" xfId="3" applyFont="1" applyBorder="1" applyAlignment="1" applyProtection="1">
      <alignment vertical="center"/>
      <protection locked="0"/>
    </xf>
    <xf numFmtId="0" fontId="4" fillId="0" borderId="108" xfId="4" applyFont="1" applyBorder="1" applyAlignment="1">
      <alignment vertical="center"/>
    </xf>
    <xf numFmtId="38" fontId="4" fillId="0" borderId="7" xfId="3" applyFont="1" applyFill="1" applyBorder="1" applyAlignment="1">
      <alignment horizontal="distributed" vertical="center" shrinkToFit="1"/>
    </xf>
    <xf numFmtId="38" fontId="4" fillId="3" borderId="7" xfId="3" applyFont="1" applyFill="1" applyBorder="1" applyAlignment="1">
      <alignment horizontal="center" vertical="center"/>
    </xf>
    <xf numFmtId="38" fontId="8" fillId="5" borderId="7" xfId="3" applyFont="1" applyFill="1" applyBorder="1" applyAlignment="1">
      <alignment horizontal="distributed" vertical="center"/>
    </xf>
    <xf numFmtId="38" fontId="8" fillId="2" borderId="40" xfId="3" applyFont="1" applyFill="1" applyBorder="1" applyAlignment="1">
      <alignment vertical="center"/>
    </xf>
    <xf numFmtId="38" fontId="10" fillId="0" borderId="20" xfId="3" applyFont="1" applyFill="1" applyBorder="1" applyAlignment="1">
      <alignment horizontal="right"/>
    </xf>
    <xf numFmtId="0" fontId="4" fillId="3" borderId="7" xfId="4" applyFont="1" applyFill="1" applyBorder="1" applyAlignment="1">
      <alignment vertical="center"/>
    </xf>
    <xf numFmtId="38" fontId="10" fillId="3" borderId="7" xfId="3" applyFont="1" applyFill="1" applyBorder="1" applyAlignment="1">
      <alignment vertical="center"/>
    </xf>
    <xf numFmtId="0" fontId="0" fillId="0" borderId="88" xfId="0" applyBorder="1" applyAlignment="1">
      <alignment horizontal="distributed" vertical="center" indent="2"/>
    </xf>
    <xf numFmtId="38" fontId="0" fillId="0" borderId="107" xfId="0" applyNumberFormat="1" applyBorder="1">
      <alignment vertical="center"/>
    </xf>
    <xf numFmtId="38" fontId="0" fillId="0" borderId="121" xfId="0" applyNumberFormat="1" applyBorder="1">
      <alignment vertical="center"/>
    </xf>
    <xf numFmtId="38" fontId="0" fillId="0" borderId="122" xfId="0" applyNumberFormat="1" applyBorder="1">
      <alignment vertical="center"/>
    </xf>
    <xf numFmtId="0" fontId="0" fillId="0" borderId="122" xfId="0" applyBorder="1">
      <alignment vertical="center"/>
    </xf>
    <xf numFmtId="38" fontId="0" fillId="0" borderId="123" xfId="0" applyNumberFormat="1" applyBorder="1">
      <alignment vertical="center"/>
    </xf>
    <xf numFmtId="38" fontId="0" fillId="0" borderId="89" xfId="0" applyNumberFormat="1" applyBorder="1">
      <alignment vertical="center"/>
    </xf>
    <xf numFmtId="0" fontId="26" fillId="0" borderId="64" xfId="4" applyFont="1" applyBorder="1" applyAlignment="1">
      <alignment vertical="center"/>
    </xf>
    <xf numFmtId="0" fontId="0" fillId="0" borderId="64" xfId="0" applyBorder="1">
      <alignment vertical="center"/>
    </xf>
    <xf numFmtId="38" fontId="10" fillId="3" borderId="7" xfId="3" applyFont="1" applyFill="1" applyBorder="1" applyAlignment="1"/>
    <xf numFmtId="38" fontId="53" fillId="0" borderId="0" xfId="3" applyFont="1" applyBorder="1" applyAlignment="1" applyProtection="1">
      <alignment vertical="center" wrapText="1"/>
      <protection locked="0"/>
    </xf>
    <xf numFmtId="38" fontId="0" fillId="0" borderId="11" xfId="0" applyNumberFormat="1" applyBorder="1" applyAlignment="1">
      <alignment horizontal="right" vertical="center"/>
    </xf>
    <xf numFmtId="0" fontId="4" fillId="3" borderId="35" xfId="4" applyFont="1" applyFill="1" applyBorder="1" applyAlignment="1">
      <alignment horizontal="center" vertical="center"/>
    </xf>
    <xf numFmtId="38" fontId="4" fillId="3" borderId="35" xfId="3" applyFont="1" applyFill="1" applyBorder="1" applyAlignment="1" applyProtection="1">
      <alignment horizontal="distributed" vertical="center"/>
      <protection locked="0"/>
    </xf>
    <xf numFmtId="38" fontId="4" fillId="3" borderId="35" xfId="3" applyFont="1" applyFill="1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45" fillId="0" borderId="0" xfId="3" applyFont="1" applyBorder="1" applyAlignment="1">
      <alignment horizontal="left"/>
    </xf>
    <xf numFmtId="38" fontId="0" fillId="0" borderId="10" xfId="0" applyNumberFormat="1" applyBorder="1" applyAlignment="1">
      <alignment horizontal="right" vertical="center"/>
    </xf>
    <xf numFmtId="38" fontId="8" fillId="3" borderId="7" xfId="3" applyFont="1" applyFill="1" applyBorder="1" applyAlignment="1" applyProtection="1">
      <alignment horizontal="distributed" vertical="center"/>
      <protection locked="0"/>
    </xf>
    <xf numFmtId="38" fontId="55" fillId="0" borderId="0" xfId="3" applyFont="1" applyBorder="1" applyAlignment="1" applyProtection="1">
      <alignment vertical="center" wrapText="1"/>
      <protection locked="0"/>
    </xf>
    <xf numFmtId="0" fontId="51" fillId="9" borderId="38" xfId="5" applyFont="1" applyFill="1" applyBorder="1" applyAlignment="1">
      <alignment horizontal="center" vertical="center"/>
    </xf>
    <xf numFmtId="0" fontId="51" fillId="9" borderId="35" xfId="5" applyFont="1" applyFill="1" applyBorder="1" applyAlignment="1">
      <alignment horizontal="center" vertical="center"/>
    </xf>
    <xf numFmtId="0" fontId="51" fillId="9" borderId="69" xfId="5" applyFont="1" applyFill="1" applyBorder="1" applyAlignment="1">
      <alignment horizontal="center" vertical="center"/>
    </xf>
    <xf numFmtId="38" fontId="55" fillId="0" borderId="7" xfId="3" applyFont="1" applyBorder="1" applyAlignment="1" applyProtection="1">
      <alignment vertical="center" wrapText="1"/>
      <protection locked="0"/>
    </xf>
    <xf numFmtId="38" fontId="51" fillId="0" borderId="39" xfId="3" applyFont="1" applyBorder="1" applyAlignment="1" applyProtection="1">
      <alignment horizontal="distributed" vertical="center"/>
      <protection locked="0"/>
    </xf>
    <xf numFmtId="38" fontId="51" fillId="0" borderId="35" xfId="3" applyFont="1" applyBorder="1" applyAlignment="1" applyProtection="1">
      <alignment horizontal="distributed" vertical="center"/>
      <protection locked="0"/>
    </xf>
    <xf numFmtId="0" fontId="26" fillId="0" borderId="64" xfId="4" applyFont="1" applyBorder="1"/>
    <xf numFmtId="0" fontId="33" fillId="0" borderId="64" xfId="0" applyFont="1" applyBorder="1" applyAlignment="1"/>
    <xf numFmtId="38" fontId="4" fillId="12" borderId="53" xfId="3" applyFont="1" applyFill="1" applyBorder="1" applyAlignment="1">
      <alignment horizontal="distributed" vertical="center"/>
    </xf>
    <xf numFmtId="0" fontId="4" fillId="0" borderId="37" xfId="4" applyFont="1" applyBorder="1" applyAlignment="1">
      <alignment horizontal="center" vertical="center"/>
    </xf>
    <xf numFmtId="38" fontId="13" fillId="12" borderId="7" xfId="3" applyFont="1" applyFill="1" applyBorder="1" applyAlignment="1">
      <alignment horizontal="right" vertical="center"/>
    </xf>
    <xf numFmtId="38" fontId="8" fillId="2" borderId="0" xfId="3" applyFont="1" applyFill="1" applyBorder="1" applyAlignment="1">
      <alignment vertical="center"/>
    </xf>
    <xf numFmtId="38" fontId="8" fillId="2" borderId="0" xfId="3" applyFont="1" applyFill="1" applyBorder="1" applyAlignment="1">
      <alignment horizontal="distributed" vertical="center"/>
    </xf>
    <xf numFmtId="38" fontId="10" fillId="0" borderId="0" xfId="3" applyFont="1" applyBorder="1" applyAlignment="1">
      <alignment horizontal="right"/>
    </xf>
    <xf numFmtId="38" fontId="10" fillId="0" borderId="0" xfId="3" applyFont="1" applyBorder="1" applyAlignment="1"/>
    <xf numFmtId="38" fontId="8" fillId="0" borderId="0" xfId="3" applyFont="1" applyBorder="1" applyAlignment="1">
      <alignment vertical="center"/>
    </xf>
    <xf numFmtId="38" fontId="8" fillId="0" borderId="0" xfId="3" applyFont="1" applyBorder="1" applyAlignment="1">
      <alignment horizontal="distributed" vertical="center"/>
    </xf>
    <xf numFmtId="38" fontId="10" fillId="0" borderId="0" xfId="3" applyFont="1" applyFill="1" applyBorder="1" applyAlignment="1"/>
    <xf numFmtId="38" fontId="14" fillId="0" borderId="0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/>
    </xf>
    <xf numFmtId="38" fontId="8" fillId="0" borderId="0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38" fontId="4" fillId="0" borderId="0" xfId="3" applyFont="1" applyFill="1" applyAlignment="1"/>
    <xf numFmtId="38" fontId="4" fillId="0" borderId="0" xfId="3" applyFont="1" applyFill="1" applyAlignment="1">
      <alignment vertical="center"/>
    </xf>
    <xf numFmtId="0" fontId="0" fillId="0" borderId="7" xfId="0" applyBorder="1" applyAlignment="1">
      <alignment horizontal="right" vertical="center"/>
    </xf>
    <xf numFmtId="0" fontId="4" fillId="3" borderId="36" xfId="4" applyFont="1" applyFill="1" applyBorder="1" applyAlignment="1">
      <alignment vertical="center"/>
    </xf>
    <xf numFmtId="38" fontId="10" fillId="3" borderId="7" xfId="3" applyFont="1" applyFill="1" applyBorder="1" applyAlignment="1">
      <alignment horizontal="right" vertical="center"/>
    </xf>
    <xf numFmtId="38" fontId="13" fillId="3" borderId="7" xfId="3" applyFont="1" applyFill="1" applyBorder="1" applyAlignment="1">
      <alignment horizontal="right" vertical="center"/>
    </xf>
    <xf numFmtId="38" fontId="10" fillId="3" borderId="37" xfId="3" applyFont="1" applyFill="1" applyBorder="1" applyAlignment="1">
      <alignment horizontal="right" vertical="center"/>
    </xf>
    <xf numFmtId="38" fontId="51" fillId="3" borderId="36" xfId="3" applyFont="1" applyFill="1" applyBorder="1" applyAlignment="1" applyProtection="1">
      <alignment horizontal="distributed" vertical="center"/>
      <protection locked="0"/>
    </xf>
    <xf numFmtId="38" fontId="45" fillId="3" borderId="7" xfId="3" applyFont="1" applyFill="1" applyBorder="1" applyAlignment="1">
      <alignment horizontal="center" vertical="center"/>
    </xf>
    <xf numFmtId="38" fontId="47" fillId="3" borderId="27" xfId="3" applyFont="1" applyFill="1" applyBorder="1" applyAlignment="1">
      <alignment horizontal="right" vertical="center"/>
    </xf>
    <xf numFmtId="38" fontId="13" fillId="0" borderId="4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89" xfId="4" applyFont="1" applyBorder="1" applyAlignment="1">
      <alignment horizontal="left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3" borderId="36" xfId="4" applyFont="1" applyFill="1" applyBorder="1" applyAlignment="1">
      <alignment horizontal="center" vertical="center"/>
    </xf>
    <xf numFmtId="0" fontId="26" fillId="0" borderId="0" xfId="4" applyFont="1" applyAlignment="1">
      <alignment vertical="center"/>
    </xf>
    <xf numFmtId="0" fontId="26" fillId="0" borderId="0" xfId="4" applyFont="1"/>
    <xf numFmtId="0" fontId="33" fillId="0" borderId="0" xfId="0" applyFont="1" applyAlignment="1"/>
    <xf numFmtId="0" fontId="4" fillId="0" borderId="0" xfId="4" applyFont="1" applyAlignment="1">
      <alignment horizontal="left" vertical="center"/>
    </xf>
    <xf numFmtId="38" fontId="0" fillId="0" borderId="48" xfId="0" applyNumberFormat="1" applyBorder="1">
      <alignment vertical="center"/>
    </xf>
    <xf numFmtId="38" fontId="0" fillId="0" borderId="13" xfId="0" applyNumberFormat="1" applyBorder="1">
      <alignment vertical="center"/>
    </xf>
    <xf numFmtId="38" fontId="13" fillId="0" borderId="0" xfId="3" applyFont="1" applyBorder="1" applyAlignment="1">
      <alignment vertical="center"/>
    </xf>
    <xf numFmtId="0" fontId="4" fillId="0" borderId="4" xfId="4" applyFont="1" applyBorder="1" applyAlignment="1">
      <alignment vertical="center" shrinkToFit="1"/>
    </xf>
    <xf numFmtId="0" fontId="4" fillId="0" borderId="42" xfId="4" applyFont="1" applyBorder="1" applyAlignment="1">
      <alignment vertical="center" shrinkToFit="1"/>
    </xf>
    <xf numFmtId="0" fontId="4" fillId="0" borderId="29" xfId="4" applyFont="1" applyBorder="1" applyAlignment="1">
      <alignment vertical="center" shrinkToFit="1"/>
    </xf>
    <xf numFmtId="38" fontId="8" fillId="3" borderId="36" xfId="3" applyFont="1" applyFill="1" applyBorder="1" applyAlignment="1">
      <alignment horizontal="center" vertical="center"/>
    </xf>
    <xf numFmtId="38" fontId="4" fillId="3" borderId="7" xfId="3" applyFont="1" applyFill="1" applyBorder="1" applyAlignment="1">
      <alignment horizontal="distributed" vertical="center"/>
    </xf>
    <xf numFmtId="38" fontId="51" fillId="3" borderId="7" xfId="3" applyFont="1" applyFill="1" applyBorder="1" applyAlignment="1">
      <alignment horizontal="distributed" vertical="center"/>
    </xf>
    <xf numFmtId="0" fontId="4" fillId="3" borderId="7" xfId="4" applyFont="1" applyFill="1" applyBorder="1" applyAlignment="1">
      <alignment horizontal="center" vertical="center"/>
    </xf>
    <xf numFmtId="38" fontId="4" fillId="3" borderId="7" xfId="3" applyFont="1" applyFill="1" applyBorder="1" applyAlignment="1" applyProtection="1">
      <alignment horizontal="center" vertical="center"/>
      <protection locked="0"/>
    </xf>
    <xf numFmtId="56" fontId="15" fillId="0" borderId="120" xfId="4" applyNumberFormat="1" applyFont="1" applyBorder="1" applyAlignment="1" applyProtection="1">
      <alignment horizontal="center" vertical="center"/>
      <protection locked="0"/>
    </xf>
    <xf numFmtId="56" fontId="15" fillId="0" borderId="58" xfId="4" applyNumberFormat="1" applyFont="1" applyBorder="1" applyAlignment="1" applyProtection="1">
      <alignment horizontal="center" vertical="center"/>
      <protection locked="0"/>
    </xf>
    <xf numFmtId="0" fontId="4" fillId="5" borderId="63" xfId="4" applyFont="1" applyFill="1" applyBorder="1" applyAlignment="1">
      <alignment horizontal="center" vertical="center"/>
    </xf>
    <xf numFmtId="0" fontId="4" fillId="5" borderId="64" xfId="4" applyFont="1" applyFill="1" applyBorder="1" applyAlignment="1">
      <alignment horizontal="center" vertical="center"/>
    </xf>
    <xf numFmtId="0" fontId="4" fillId="5" borderId="65" xfId="4" applyFont="1" applyFill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0" fontId="13" fillId="0" borderId="54" xfId="4" applyFont="1" applyBorder="1" applyAlignment="1" applyProtection="1">
      <alignment horizontal="center" vertical="center" shrinkToFit="1"/>
      <protection locked="0"/>
    </xf>
    <xf numFmtId="0" fontId="13" fillId="0" borderId="34" xfId="4" applyFont="1" applyBorder="1" applyAlignment="1" applyProtection="1">
      <alignment horizontal="center" vertical="center" shrinkToFit="1"/>
      <protection locked="0"/>
    </xf>
    <xf numFmtId="0" fontId="13" fillId="0" borderId="55" xfId="4" applyFont="1" applyBorder="1" applyAlignment="1" applyProtection="1">
      <alignment horizontal="center" vertical="center" shrinkToFit="1"/>
      <protection locked="0"/>
    </xf>
    <xf numFmtId="0" fontId="4" fillId="5" borderId="59" xfId="4" applyFont="1" applyFill="1" applyBorder="1" applyAlignment="1">
      <alignment horizontal="center" vertical="center"/>
    </xf>
    <xf numFmtId="0" fontId="4" fillId="5" borderId="46" xfId="4" applyFont="1" applyFill="1" applyBorder="1" applyAlignment="1">
      <alignment horizontal="center" vertical="center"/>
    </xf>
    <xf numFmtId="0" fontId="4" fillId="5" borderId="60" xfId="4" applyFont="1" applyFill="1" applyBorder="1" applyAlignment="1">
      <alignment horizontal="center" vertical="center"/>
    </xf>
    <xf numFmtId="0" fontId="4" fillId="0" borderId="54" xfId="4" applyFont="1" applyBorder="1" applyAlignment="1" applyProtection="1">
      <alignment horizontal="center" vertical="center"/>
      <protection locked="0"/>
    </xf>
    <xf numFmtId="0" fontId="4" fillId="0" borderId="34" xfId="4" applyFont="1" applyBorder="1" applyAlignment="1" applyProtection="1">
      <alignment horizontal="center" vertical="center"/>
      <protection locked="0"/>
    </xf>
    <xf numFmtId="0" fontId="4" fillId="0" borderId="55" xfId="4" applyFont="1" applyBorder="1" applyAlignment="1" applyProtection="1">
      <alignment horizontal="center" vertical="center"/>
      <protection locked="0"/>
    </xf>
    <xf numFmtId="0" fontId="4" fillId="5" borderId="61" xfId="4" applyFont="1" applyFill="1" applyBorder="1" applyAlignment="1" applyProtection="1">
      <alignment horizontal="center" vertical="center"/>
      <protection locked="0"/>
    </xf>
    <xf numFmtId="0" fontId="4" fillId="5" borderId="42" xfId="4" applyFont="1" applyFill="1" applyBorder="1" applyAlignment="1" applyProtection="1">
      <alignment horizontal="center" vertical="center"/>
      <protection locked="0"/>
    </xf>
    <xf numFmtId="0" fontId="4" fillId="5" borderId="62" xfId="4" applyFont="1" applyFill="1" applyBorder="1" applyAlignment="1" applyProtection="1">
      <alignment horizontal="center" vertical="center"/>
      <protection locked="0"/>
    </xf>
    <xf numFmtId="0" fontId="14" fillId="0" borderId="59" xfId="1" applyFont="1" applyFill="1" applyBorder="1" applyAlignment="1" applyProtection="1">
      <alignment horizontal="center" vertical="center"/>
      <protection locked="0"/>
    </xf>
    <xf numFmtId="0" fontId="14" fillId="0" borderId="46" xfId="1" applyFont="1" applyFill="1" applyBorder="1" applyAlignment="1" applyProtection="1">
      <alignment horizontal="center" vertical="center"/>
      <protection locked="0"/>
    </xf>
    <xf numFmtId="0" fontId="14" fillId="0" borderId="60" xfId="1" applyFont="1" applyFill="1" applyBorder="1" applyAlignment="1" applyProtection="1">
      <alignment horizontal="center" vertical="center"/>
      <protection locked="0"/>
    </xf>
    <xf numFmtId="0" fontId="4" fillId="5" borderId="54" xfId="4" applyFont="1" applyFill="1" applyBorder="1" applyAlignment="1">
      <alignment horizontal="center" vertical="center"/>
    </xf>
    <xf numFmtId="0" fontId="4" fillId="5" borderId="34" xfId="4" applyFont="1" applyFill="1" applyBorder="1" applyAlignment="1">
      <alignment horizontal="center" vertical="center"/>
    </xf>
    <xf numFmtId="0" fontId="4" fillId="5" borderId="55" xfId="4" applyFont="1" applyFill="1" applyBorder="1" applyAlignment="1">
      <alignment horizontal="center" vertical="center"/>
    </xf>
    <xf numFmtId="0" fontId="4" fillId="0" borderId="59" xfId="4" applyFont="1" applyBorder="1" applyAlignment="1" applyProtection="1">
      <alignment horizontal="center" vertical="center"/>
      <protection locked="0"/>
    </xf>
    <xf numFmtId="0" fontId="4" fillId="0" borderId="46" xfId="4" applyFont="1" applyBorder="1" applyAlignment="1" applyProtection="1">
      <alignment horizontal="center" vertical="center"/>
      <protection locked="0"/>
    </xf>
    <xf numFmtId="0" fontId="4" fillId="0" borderId="60" xfId="4" applyFont="1" applyBorder="1" applyAlignment="1" applyProtection="1">
      <alignment horizontal="center" vertical="center"/>
      <protection locked="0"/>
    </xf>
    <xf numFmtId="0" fontId="4" fillId="0" borderId="56" xfId="4" applyFont="1" applyBorder="1" applyAlignment="1" applyProtection="1">
      <alignment horizontal="center" vertical="center"/>
      <protection locked="0"/>
    </xf>
    <xf numFmtId="0" fontId="4" fillId="0" borderId="45" xfId="4" applyFont="1" applyBorder="1" applyAlignment="1" applyProtection="1">
      <alignment horizontal="center" vertical="center"/>
      <protection locked="0"/>
    </xf>
    <xf numFmtId="0" fontId="4" fillId="0" borderId="57" xfId="4" applyFont="1" applyBorder="1" applyAlignment="1" applyProtection="1">
      <alignment horizontal="center" vertical="center"/>
      <protection locked="0"/>
    </xf>
    <xf numFmtId="0" fontId="17" fillId="5" borderId="34" xfId="4" applyFont="1" applyFill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15" borderId="34" xfId="4" applyFont="1" applyFill="1" applyBorder="1" applyAlignment="1">
      <alignment horizontal="center" vertical="center"/>
    </xf>
    <xf numFmtId="0" fontId="17" fillId="11" borderId="34" xfId="4" applyFont="1" applyFill="1" applyBorder="1" applyAlignment="1">
      <alignment horizontal="center" vertical="center"/>
    </xf>
    <xf numFmtId="0" fontId="17" fillId="16" borderId="34" xfId="4" applyFont="1" applyFill="1" applyBorder="1" applyAlignment="1">
      <alignment horizontal="center" vertical="center"/>
    </xf>
    <xf numFmtId="0" fontId="17" fillId="10" borderId="34" xfId="4" applyFont="1" applyFill="1" applyBorder="1" applyAlignment="1">
      <alignment horizontal="center" vertical="center"/>
    </xf>
    <xf numFmtId="0" fontId="56" fillId="17" borderId="34" xfId="4" applyFont="1" applyFill="1" applyBorder="1" applyAlignment="1">
      <alignment horizontal="center" vertical="center"/>
    </xf>
    <xf numFmtId="38" fontId="43" fillId="0" borderId="76" xfId="3" applyFont="1" applyBorder="1" applyAlignment="1">
      <alignment horizontal="center" vertical="top" shrinkToFit="1"/>
    </xf>
    <xf numFmtId="38" fontId="43" fillId="0" borderId="45" xfId="3" applyFont="1" applyBorder="1" applyAlignment="1">
      <alignment horizontal="center" vertical="top" shrinkToFit="1"/>
    </xf>
    <xf numFmtId="38" fontId="43" fillId="0" borderId="57" xfId="3" applyFont="1" applyBorder="1" applyAlignment="1">
      <alignment horizontal="center" vertical="top" shrinkToFit="1"/>
    </xf>
    <xf numFmtId="38" fontId="47" fillId="0" borderId="80" xfId="3" applyFont="1" applyBorder="1" applyAlignment="1">
      <alignment horizontal="center" vertical="center" wrapText="1"/>
    </xf>
    <xf numFmtId="38" fontId="47" fillId="0" borderId="64" xfId="3" applyFont="1" applyBorder="1" applyAlignment="1">
      <alignment horizontal="center" vertical="center" wrapText="1"/>
    </xf>
    <xf numFmtId="38" fontId="47" fillId="0" borderId="82" xfId="3" applyFont="1" applyBorder="1" applyAlignment="1">
      <alignment horizontal="center" vertical="center" wrapText="1"/>
    </xf>
    <xf numFmtId="38" fontId="47" fillId="0" borderId="74" xfId="3" applyFont="1" applyBorder="1" applyAlignment="1">
      <alignment horizontal="center" vertical="center" wrapText="1"/>
    </xf>
    <xf numFmtId="38" fontId="47" fillId="0" borderId="0" xfId="3" applyFont="1" applyBorder="1" applyAlignment="1">
      <alignment horizontal="center" vertical="center" wrapText="1"/>
    </xf>
    <xf numFmtId="38" fontId="47" fillId="0" borderId="83" xfId="3" applyFont="1" applyBorder="1" applyAlignment="1">
      <alignment horizontal="center" vertical="center" wrapText="1"/>
    </xf>
    <xf numFmtId="38" fontId="47" fillId="0" borderId="76" xfId="3" applyFont="1" applyBorder="1" applyAlignment="1">
      <alignment horizontal="center" vertical="center" wrapText="1"/>
    </xf>
    <xf numFmtId="38" fontId="47" fillId="0" borderId="45" xfId="3" applyFont="1" applyBorder="1" applyAlignment="1">
      <alignment horizontal="center" vertical="center" wrapText="1"/>
    </xf>
    <xf numFmtId="38" fontId="47" fillId="0" borderId="84" xfId="3" applyFont="1" applyBorder="1" applyAlignment="1">
      <alignment horizontal="center" vertical="center" wrapText="1"/>
    </xf>
    <xf numFmtId="38" fontId="45" fillId="0" borderId="86" xfId="3" applyFont="1" applyBorder="1" applyAlignment="1">
      <alignment horizontal="center" vertical="center"/>
    </xf>
    <xf numFmtId="38" fontId="45" fillId="0" borderId="34" xfId="3" applyFont="1" applyBorder="1" applyAlignment="1">
      <alignment horizontal="center" vertical="center"/>
    </xf>
    <xf numFmtId="38" fontId="45" fillId="0" borderId="87" xfId="3" applyFont="1" applyBorder="1" applyAlignment="1">
      <alignment horizontal="center" vertical="center"/>
    </xf>
    <xf numFmtId="38" fontId="45" fillId="0" borderId="106" xfId="3" applyFont="1" applyBorder="1" applyAlignment="1">
      <alignment horizontal="center" vertical="center"/>
    </xf>
    <xf numFmtId="38" fontId="45" fillId="0" borderId="47" xfId="3" applyFont="1" applyBorder="1" applyAlignment="1">
      <alignment horizontal="center" vertical="center"/>
    </xf>
    <xf numFmtId="38" fontId="45" fillId="0" borderId="80" xfId="3" applyFont="1" applyBorder="1" applyAlignment="1">
      <alignment horizontal="center" vertical="center"/>
    </xf>
    <xf numFmtId="38" fontId="45" fillId="0" borderId="64" xfId="3" applyFont="1" applyBorder="1" applyAlignment="1">
      <alignment horizontal="center" vertical="center"/>
    </xf>
    <xf numFmtId="38" fontId="45" fillId="0" borderId="82" xfId="3" applyFont="1" applyBorder="1" applyAlignment="1">
      <alignment horizontal="center" vertical="center"/>
    </xf>
    <xf numFmtId="38" fontId="45" fillId="0" borderId="88" xfId="3" applyFont="1" applyBorder="1" applyAlignment="1">
      <alignment horizontal="center" vertical="center"/>
    </xf>
    <xf numFmtId="38" fontId="45" fillId="0" borderId="43" xfId="3" applyFont="1" applyBorder="1" applyAlignment="1">
      <alignment horizontal="center" vertical="center"/>
    </xf>
    <xf numFmtId="38" fontId="45" fillId="0" borderId="89" xfId="3" applyFont="1" applyBorder="1" applyAlignment="1">
      <alignment horizontal="center" vertical="center"/>
    </xf>
    <xf numFmtId="38" fontId="47" fillId="0" borderId="82" xfId="3" applyFont="1" applyBorder="1" applyAlignment="1">
      <alignment horizontal="center" vertical="center" textRotation="255"/>
    </xf>
    <xf numFmtId="38" fontId="47" fillId="0" borderId="83" xfId="3" applyFont="1" applyBorder="1" applyAlignment="1">
      <alignment horizontal="center" vertical="center" textRotation="255"/>
    </xf>
    <xf numFmtId="38" fontId="47" fillId="0" borderId="84" xfId="3" applyFont="1" applyBorder="1" applyAlignment="1">
      <alignment horizontal="center" vertical="center" textRotation="255"/>
    </xf>
    <xf numFmtId="38" fontId="50" fillId="0" borderId="74" xfId="3" applyFont="1" applyBorder="1" applyAlignment="1">
      <alignment horizontal="center" shrinkToFit="1"/>
    </xf>
    <xf numFmtId="38" fontId="50" fillId="0" borderId="0" xfId="3" applyFont="1" applyBorder="1" applyAlignment="1">
      <alignment horizontal="center" shrinkToFit="1"/>
    </xf>
    <xf numFmtId="38" fontId="50" fillId="0" borderId="83" xfId="3" applyFont="1" applyBorder="1" applyAlignment="1">
      <alignment horizontal="center" shrinkToFit="1"/>
    </xf>
    <xf numFmtId="38" fontId="50" fillId="0" borderId="76" xfId="3" applyFont="1" applyBorder="1" applyAlignment="1">
      <alignment horizontal="center" shrinkToFit="1"/>
    </xf>
    <xf numFmtId="38" fontId="50" fillId="0" borderId="45" xfId="3" applyFont="1" applyBorder="1" applyAlignment="1">
      <alignment horizontal="center" shrinkToFit="1"/>
    </xf>
    <xf numFmtId="38" fontId="50" fillId="0" borderId="84" xfId="3" applyFont="1" applyBorder="1" applyAlignment="1">
      <alignment horizontal="center" shrinkToFit="1"/>
    </xf>
    <xf numFmtId="38" fontId="51" fillId="9" borderId="35" xfId="3" applyFont="1" applyFill="1" applyBorder="1" applyAlignment="1">
      <alignment horizontal="center" vertical="center"/>
    </xf>
    <xf numFmtId="38" fontId="51" fillId="9" borderId="125" xfId="3" applyFont="1" applyFill="1" applyBorder="1" applyAlignment="1">
      <alignment horizontal="center" vertical="center"/>
    </xf>
    <xf numFmtId="38" fontId="51" fillId="9" borderId="7" xfId="3" applyFont="1" applyFill="1" applyBorder="1" applyAlignment="1">
      <alignment horizontal="center" vertical="center"/>
    </xf>
    <xf numFmtId="38" fontId="51" fillId="9" borderId="37" xfId="3" applyFont="1" applyFill="1" applyBorder="1" applyAlignment="1">
      <alignment horizontal="center" vertical="center"/>
    </xf>
    <xf numFmtId="38" fontId="39" fillId="0" borderId="0" xfId="3" applyFont="1" applyAlignment="1">
      <alignment horizontal="center"/>
    </xf>
    <xf numFmtId="38" fontId="41" fillId="0" borderId="0" xfId="3" applyFont="1" applyAlignment="1">
      <alignment horizontal="center" vertical="top" wrapText="1" shrinkToFit="1"/>
    </xf>
    <xf numFmtId="38" fontId="42" fillId="0" borderId="0" xfId="3" applyFont="1" applyBorder="1" applyAlignment="1">
      <alignment horizontal="center"/>
    </xf>
    <xf numFmtId="38" fontId="45" fillId="0" borderId="0" xfId="3" applyFont="1" applyBorder="1" applyAlignment="1">
      <alignment horizontal="left"/>
    </xf>
    <xf numFmtId="38" fontId="43" fillId="0" borderId="74" xfId="3" applyFont="1" applyBorder="1" applyAlignment="1">
      <alignment horizontal="center" shrinkToFit="1"/>
    </xf>
    <xf numFmtId="38" fontId="43" fillId="0" borderId="0" xfId="3" applyFont="1" applyBorder="1" applyAlignment="1">
      <alignment horizontal="center" shrinkToFit="1"/>
    </xf>
    <xf numFmtId="38" fontId="43" fillId="0" borderId="75" xfId="3" applyFont="1" applyBorder="1" applyAlignment="1">
      <alignment horizontal="center" shrinkToFit="1"/>
    </xf>
    <xf numFmtId="38" fontId="47" fillId="0" borderId="77" xfId="3" applyFont="1" applyBorder="1" applyAlignment="1">
      <alignment horizontal="center" vertical="center" textRotation="255"/>
    </xf>
    <xf numFmtId="38" fontId="47" fillId="0" borderId="78" xfId="3" applyFont="1" applyBorder="1" applyAlignment="1">
      <alignment horizontal="center" vertical="center" textRotation="255"/>
    </xf>
    <xf numFmtId="38" fontId="47" fillId="0" borderId="79" xfId="3" applyFont="1" applyBorder="1" applyAlignment="1">
      <alignment horizontal="center" vertical="center" textRotation="255"/>
    </xf>
    <xf numFmtId="38" fontId="47" fillId="0" borderId="80" xfId="3" applyFont="1" applyBorder="1" applyAlignment="1">
      <alignment horizontal="center" vertical="center" shrinkToFit="1"/>
    </xf>
    <xf numFmtId="38" fontId="47" fillId="0" borderId="64" xfId="3" applyFont="1" applyBorder="1" applyAlignment="1">
      <alignment horizontal="center" vertical="center" shrinkToFit="1"/>
    </xf>
    <xf numFmtId="38" fontId="47" fillId="0" borderId="65" xfId="3" applyFont="1" applyBorder="1" applyAlignment="1">
      <alignment horizontal="center" vertical="center" shrinkToFit="1"/>
    </xf>
    <xf numFmtId="38" fontId="47" fillId="0" borderId="74" xfId="3" applyFont="1" applyBorder="1" applyAlignment="1">
      <alignment horizontal="center" vertical="center" shrinkToFit="1"/>
    </xf>
    <xf numFmtId="38" fontId="47" fillId="0" borderId="0" xfId="3" applyFont="1" applyBorder="1" applyAlignment="1">
      <alignment horizontal="center" vertical="center" shrinkToFit="1"/>
    </xf>
    <xf numFmtId="38" fontId="47" fillId="0" borderId="75" xfId="3" applyFont="1" applyBorder="1" applyAlignment="1">
      <alignment horizontal="center" vertical="center" shrinkToFit="1"/>
    </xf>
    <xf numFmtId="38" fontId="48" fillId="0" borderId="54" xfId="3" applyFont="1" applyBorder="1" applyAlignment="1">
      <alignment horizontal="center" vertical="center"/>
    </xf>
    <xf numFmtId="38" fontId="48" fillId="0" borderId="4" xfId="3" applyFont="1" applyBorder="1" applyAlignment="1">
      <alignment horizontal="center" vertical="center"/>
    </xf>
    <xf numFmtId="38" fontId="48" fillId="0" borderId="81" xfId="3" applyFont="1" applyBorder="1" applyAlignment="1">
      <alignment horizontal="center" vertical="center"/>
    </xf>
    <xf numFmtId="38" fontId="48" fillId="0" borderId="100" xfId="3" applyFont="1" applyBorder="1" applyAlignment="1">
      <alignment horizontal="center" vertical="center"/>
    </xf>
    <xf numFmtId="176" fontId="48" fillId="0" borderId="74" xfId="3" applyNumberFormat="1" applyFont="1" applyBorder="1" applyAlignment="1" applyProtection="1">
      <alignment horizontal="center" vertical="center" shrinkToFit="1"/>
    </xf>
    <xf numFmtId="176" fontId="48" fillId="0" borderId="0" xfId="3" applyNumberFormat="1" applyFont="1" applyBorder="1" applyAlignment="1" applyProtection="1">
      <alignment horizontal="center" vertical="center" shrinkToFit="1"/>
    </xf>
    <xf numFmtId="176" fontId="48" fillId="0" borderId="76" xfId="3" applyNumberFormat="1" applyFont="1" applyBorder="1" applyAlignment="1" applyProtection="1">
      <alignment horizontal="center" vertical="center" shrinkToFit="1"/>
    </xf>
    <xf numFmtId="176" fontId="48" fillId="0" borderId="45" xfId="3" applyNumberFormat="1" applyFont="1" applyBorder="1" applyAlignment="1" applyProtection="1">
      <alignment horizontal="center" vertical="center" shrinkToFit="1"/>
    </xf>
    <xf numFmtId="38" fontId="49" fillId="0" borderId="47" xfId="3" applyFont="1" applyBorder="1" applyAlignment="1">
      <alignment horizontal="center" vertical="center"/>
    </xf>
    <xf numFmtId="38" fontId="49" fillId="0" borderId="46" xfId="3" applyFont="1" applyBorder="1" applyAlignment="1">
      <alignment horizontal="center" vertical="center"/>
    </xf>
    <xf numFmtId="38" fontId="49" fillId="0" borderId="74" xfId="3" applyFont="1" applyBorder="1" applyAlignment="1">
      <alignment horizontal="center" vertical="center"/>
    </xf>
    <xf numFmtId="38" fontId="49" fillId="0" borderId="0" xfId="3" applyFont="1" applyBorder="1" applyAlignment="1">
      <alignment horizontal="center" vertical="center"/>
    </xf>
    <xf numFmtId="38" fontId="49" fillId="0" borderId="76" xfId="3" applyFont="1" applyBorder="1" applyAlignment="1">
      <alignment horizontal="center" vertical="center"/>
    </xf>
    <xf numFmtId="38" fontId="49" fillId="0" borderId="45" xfId="3" applyFont="1" applyBorder="1" applyAlignment="1">
      <alignment horizontal="center" vertical="center"/>
    </xf>
    <xf numFmtId="38" fontId="50" fillId="0" borderId="47" xfId="3" applyFont="1" applyBorder="1" applyAlignment="1">
      <alignment horizontal="center" shrinkToFit="1"/>
    </xf>
    <xf numFmtId="38" fontId="50" fillId="0" borderId="46" xfId="3" applyFont="1" applyBorder="1" applyAlignment="1">
      <alignment horizontal="center" shrinkToFit="1"/>
    </xf>
    <xf numFmtId="38" fontId="50" fillId="0" borderId="13" xfId="3" applyFont="1" applyBorder="1" applyAlignment="1">
      <alignment horizontal="center" shrinkToFit="1"/>
    </xf>
    <xf numFmtId="38" fontId="47" fillId="0" borderId="74" xfId="3" applyFont="1" applyBorder="1" applyAlignment="1">
      <alignment horizontal="center" shrinkToFit="1"/>
    </xf>
    <xf numFmtId="38" fontId="47" fillId="0" borderId="0" xfId="3" applyFont="1" applyBorder="1" applyAlignment="1">
      <alignment horizontal="center" shrinkToFit="1"/>
    </xf>
    <xf numFmtId="38" fontId="47" fillId="0" borderId="75" xfId="3" applyFont="1" applyBorder="1" applyAlignment="1">
      <alignment horizontal="center" shrinkToFit="1"/>
    </xf>
    <xf numFmtId="38" fontId="46" fillId="0" borderId="0" xfId="3" applyFont="1" applyBorder="1" applyAlignment="1">
      <alignment horizontal="right"/>
    </xf>
    <xf numFmtId="38" fontId="45" fillId="0" borderId="85" xfId="3" applyFont="1" applyBorder="1" applyAlignment="1">
      <alignment horizontal="center" vertical="center"/>
    </xf>
    <xf numFmtId="38" fontId="45" fillId="0" borderId="54" xfId="3" applyFont="1" applyBorder="1" applyAlignment="1">
      <alignment horizontal="center" vertical="center"/>
    </xf>
    <xf numFmtId="38" fontId="51" fillId="9" borderId="66" xfId="3" applyFont="1" applyFill="1" applyBorder="1" applyAlignment="1">
      <alignment horizontal="center" vertical="center"/>
    </xf>
    <xf numFmtId="38" fontId="51" fillId="9" borderId="67" xfId="3" applyFont="1" applyFill="1" applyBorder="1" applyAlignment="1">
      <alignment horizontal="center" vertical="center"/>
    </xf>
    <xf numFmtId="38" fontId="51" fillId="9" borderId="68" xfId="3" applyFont="1" applyFill="1" applyBorder="1" applyAlignment="1">
      <alignment horizontal="center" vertical="center"/>
    </xf>
    <xf numFmtId="38" fontId="51" fillId="9" borderId="69" xfId="3" applyFont="1" applyFill="1" applyBorder="1" applyAlignment="1">
      <alignment horizontal="center" vertical="center"/>
    </xf>
    <xf numFmtId="38" fontId="51" fillId="9" borderId="70" xfId="3" applyFont="1" applyFill="1" applyBorder="1" applyAlignment="1">
      <alignment horizontal="center" vertical="center"/>
    </xf>
    <xf numFmtId="38" fontId="51" fillId="9" borderId="71" xfId="3" applyFont="1" applyFill="1" applyBorder="1" applyAlignment="1">
      <alignment horizontal="center" vertical="center"/>
    </xf>
    <xf numFmtId="38" fontId="51" fillId="0" borderId="27" xfId="3" applyFont="1" applyBorder="1" applyAlignment="1" applyProtection="1">
      <alignment horizontal="distributed" vertical="center"/>
      <protection locked="0"/>
    </xf>
    <xf numFmtId="38" fontId="51" fillId="0" borderId="53" xfId="3" applyFont="1" applyBorder="1" applyAlignment="1" applyProtection="1">
      <alignment horizontal="distributed" vertical="center"/>
      <protection locked="0"/>
    </xf>
    <xf numFmtId="38" fontId="51" fillId="0" borderId="7" xfId="3" applyFont="1" applyBorder="1" applyAlignment="1">
      <alignment horizontal="distributed" vertical="center"/>
    </xf>
    <xf numFmtId="38" fontId="51" fillId="2" borderId="27" xfId="3" applyFont="1" applyFill="1" applyBorder="1" applyAlignment="1" applyProtection="1">
      <alignment horizontal="distributed" vertical="center"/>
      <protection locked="0"/>
    </xf>
    <xf numFmtId="38" fontId="51" fillId="2" borderId="53" xfId="3" applyFont="1" applyFill="1" applyBorder="1" applyAlignment="1" applyProtection="1">
      <alignment horizontal="distributed" vertical="center"/>
      <protection locked="0"/>
    </xf>
    <xf numFmtId="38" fontId="51" fillId="9" borderId="66" xfId="3" applyFont="1" applyFill="1" applyBorder="1" applyAlignment="1">
      <alignment horizontal="center" vertical="center" shrinkToFit="1"/>
    </xf>
    <xf numFmtId="38" fontId="51" fillId="9" borderId="67" xfId="3" applyFont="1" applyFill="1" applyBorder="1" applyAlignment="1">
      <alignment horizontal="center" vertical="center" shrinkToFit="1"/>
    </xf>
    <xf numFmtId="38" fontId="51" fillId="9" borderId="72" xfId="3" applyFont="1" applyFill="1" applyBorder="1" applyAlignment="1">
      <alignment horizontal="center" vertical="center" shrinkToFit="1"/>
    </xf>
    <xf numFmtId="38" fontId="51" fillId="9" borderId="69" xfId="3" applyFont="1" applyFill="1" applyBorder="1" applyAlignment="1">
      <alignment horizontal="center" vertical="center" shrinkToFit="1"/>
    </xf>
    <xf numFmtId="38" fontId="51" fillId="9" borderId="70" xfId="3" applyFont="1" applyFill="1" applyBorder="1" applyAlignment="1">
      <alignment horizontal="center" vertical="center" shrinkToFit="1"/>
    </xf>
    <xf numFmtId="38" fontId="51" fillId="9" borderId="73" xfId="3" applyFont="1" applyFill="1" applyBorder="1" applyAlignment="1">
      <alignment horizontal="center" vertical="center" shrinkToFit="1"/>
    </xf>
    <xf numFmtId="38" fontId="51" fillId="9" borderId="109" xfId="3" applyFont="1" applyFill="1" applyBorder="1" applyAlignment="1">
      <alignment horizontal="center" vertical="center"/>
    </xf>
    <xf numFmtId="38" fontId="51" fillId="9" borderId="0" xfId="3" applyFont="1" applyFill="1" applyBorder="1" applyAlignment="1">
      <alignment horizontal="center" vertical="center"/>
    </xf>
    <xf numFmtId="38" fontId="51" fillId="9" borderId="110" xfId="3" applyFont="1" applyFill="1" applyBorder="1" applyAlignment="1">
      <alignment horizontal="center" vertical="center"/>
    </xf>
    <xf numFmtId="38" fontId="51" fillId="9" borderId="7" xfId="3" applyFont="1" applyFill="1" applyBorder="1" applyAlignment="1" applyProtection="1">
      <alignment horizontal="center" vertical="center"/>
      <protection locked="0"/>
    </xf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27" xfId="3" applyFont="1" applyFill="1" applyBorder="1" applyAlignment="1" applyProtection="1">
      <alignment horizontal="distributed" vertical="center"/>
      <protection locked="0"/>
    </xf>
    <xf numFmtId="38" fontId="51" fillId="0" borderId="53" xfId="3" applyFont="1" applyFill="1" applyBorder="1" applyAlignment="1" applyProtection="1">
      <alignment horizontal="distributed" vertical="center"/>
      <protection locked="0"/>
    </xf>
    <xf numFmtId="38" fontId="51" fillId="9" borderId="72" xfId="3" applyFont="1" applyFill="1" applyBorder="1" applyAlignment="1">
      <alignment horizontal="center" vertical="center"/>
    </xf>
    <xf numFmtId="38" fontId="51" fillId="9" borderId="73" xfId="3" applyFont="1" applyFill="1" applyBorder="1" applyAlignment="1">
      <alignment horizontal="center" vertical="center"/>
    </xf>
    <xf numFmtId="38" fontId="51" fillId="0" borderId="27" xfId="3" applyFont="1" applyBorder="1" applyAlignment="1">
      <alignment horizontal="distributed" vertical="center"/>
    </xf>
    <xf numFmtId="38" fontId="51" fillId="0" borderId="53" xfId="3" applyFont="1" applyBorder="1" applyAlignment="1">
      <alignment horizontal="distributed" vertical="center"/>
    </xf>
    <xf numFmtId="38" fontId="51" fillId="0" borderId="7" xfId="3" applyFont="1" applyBorder="1" applyAlignment="1">
      <alignment horizontal="distributed"/>
    </xf>
    <xf numFmtId="38" fontId="51" fillId="0" borderId="40" xfId="3" applyFont="1" applyBorder="1" applyAlignment="1">
      <alignment horizontal="distributed" vertical="center"/>
    </xf>
    <xf numFmtId="38" fontId="51" fillId="0" borderId="20" xfId="3" applyFont="1" applyBorder="1" applyAlignment="1">
      <alignment horizontal="distributed" vertical="center"/>
    </xf>
    <xf numFmtId="38" fontId="51" fillId="9" borderId="124" xfId="3" applyFont="1" applyFill="1" applyBorder="1" applyAlignment="1">
      <alignment horizontal="center" vertical="center"/>
    </xf>
    <xf numFmtId="38" fontId="51" fillId="9" borderId="90" xfId="3" applyFont="1" applyFill="1" applyBorder="1" applyAlignment="1">
      <alignment horizontal="center" vertical="center"/>
    </xf>
    <xf numFmtId="38" fontId="51" fillId="9" borderId="66" xfId="3" applyFont="1" applyFill="1" applyBorder="1" applyAlignment="1">
      <alignment horizontal="center" vertical="distributed"/>
    </xf>
    <xf numFmtId="38" fontId="51" fillId="9" borderId="67" xfId="3" applyFont="1" applyFill="1" applyBorder="1" applyAlignment="1">
      <alignment horizontal="center" vertical="distributed"/>
    </xf>
    <xf numFmtId="38" fontId="51" fillId="9" borderId="68" xfId="3" applyFont="1" applyFill="1" applyBorder="1" applyAlignment="1">
      <alignment horizontal="center" vertical="distributed"/>
    </xf>
    <xf numFmtId="38" fontId="51" fillId="9" borderId="69" xfId="3" applyFont="1" applyFill="1" applyBorder="1" applyAlignment="1">
      <alignment horizontal="center" vertical="distributed"/>
    </xf>
    <xf numFmtId="38" fontId="51" fillId="9" borderId="70" xfId="3" applyFont="1" applyFill="1" applyBorder="1" applyAlignment="1">
      <alignment horizontal="center" vertical="distributed"/>
    </xf>
    <xf numFmtId="38" fontId="51" fillId="9" borderId="71" xfId="3" applyFont="1" applyFill="1" applyBorder="1" applyAlignment="1">
      <alignment horizontal="center" vertical="distributed"/>
    </xf>
    <xf numFmtId="38" fontId="12" fillId="0" borderId="45" xfId="3" applyFont="1" applyBorder="1" applyAlignment="1">
      <alignment horizontal="left" vertical="top" wrapText="1"/>
    </xf>
    <xf numFmtId="38" fontId="14" fillId="0" borderId="27" xfId="3" applyFont="1" applyBorder="1" applyAlignment="1"/>
    <xf numFmtId="38" fontId="14" fillId="0" borderId="53" xfId="3" applyFont="1" applyBorder="1" applyAlignment="1"/>
    <xf numFmtId="38" fontId="14" fillId="0" borderId="27" xfId="3" applyFont="1" applyBorder="1" applyAlignment="1">
      <alignment vertical="center"/>
    </xf>
    <xf numFmtId="0" fontId="0" fillId="0" borderId="53" xfId="0" applyBorder="1">
      <alignment vertical="center"/>
    </xf>
    <xf numFmtId="0" fontId="2" fillId="0" borderId="74" xfId="4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75" xfId="0" applyFont="1" applyBorder="1">
      <alignment vertical="center"/>
    </xf>
    <xf numFmtId="38" fontId="14" fillId="0" borderId="53" xfId="3" applyFont="1" applyBorder="1" applyAlignment="1">
      <alignment vertical="center"/>
    </xf>
    <xf numFmtId="177" fontId="4" fillId="0" borderId="45" xfId="3" applyNumberFormat="1" applyFont="1" applyBorder="1" applyAlignment="1">
      <alignment horizontal="right"/>
    </xf>
    <xf numFmtId="38" fontId="30" fillId="0" borderId="45" xfId="3" applyFont="1" applyBorder="1" applyAlignment="1">
      <alignment horizontal="center" vertical="center"/>
    </xf>
    <xf numFmtId="0" fontId="2" fillId="0" borderId="88" xfId="4" applyBorder="1" applyAlignment="1">
      <alignment horizontal="center" vertical="center"/>
    </xf>
    <xf numFmtId="0" fontId="23" fillId="0" borderId="43" xfId="0" applyFont="1" applyBorder="1">
      <alignment vertical="center"/>
    </xf>
    <xf numFmtId="0" fontId="23" fillId="0" borderId="103" xfId="0" applyFont="1" applyBorder="1">
      <alignment vertical="center"/>
    </xf>
    <xf numFmtId="0" fontId="4" fillId="0" borderId="80" xfId="4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38" fontId="27" fillId="0" borderId="47" xfId="3" applyFont="1" applyBorder="1" applyAlignment="1" applyProtection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3" fillId="0" borderId="74" xfId="4" applyFont="1" applyBorder="1" applyAlignment="1">
      <alignment horizontal="center" vertical="center"/>
    </xf>
    <xf numFmtId="38" fontId="14" fillId="3" borderId="69" xfId="3" applyFont="1" applyFill="1" applyBorder="1" applyAlignment="1">
      <alignment horizontal="center"/>
    </xf>
    <xf numFmtId="38" fontId="14" fillId="3" borderId="71" xfId="3" applyFont="1" applyFill="1" applyBorder="1" applyAlignment="1">
      <alignment horizontal="center"/>
    </xf>
    <xf numFmtId="0" fontId="13" fillId="0" borderId="80" xfId="4" applyFont="1" applyBorder="1" applyAlignment="1">
      <alignment horizontal="center" vertical="center"/>
    </xf>
    <xf numFmtId="0" fontId="23" fillId="0" borderId="64" xfId="0" applyFont="1" applyBorder="1">
      <alignment vertical="center"/>
    </xf>
    <xf numFmtId="0" fontId="23" fillId="0" borderId="65" xfId="0" applyFont="1" applyBorder="1">
      <alignment vertical="center"/>
    </xf>
    <xf numFmtId="0" fontId="23" fillId="0" borderId="74" xfId="0" applyFont="1" applyBorder="1">
      <alignment vertical="center"/>
    </xf>
    <xf numFmtId="0" fontId="8" fillId="6" borderId="94" xfId="5" applyFont="1" applyFill="1" applyBorder="1" applyAlignment="1">
      <alignment horizontal="center" vertical="center"/>
    </xf>
    <xf numFmtId="0" fontId="8" fillId="6" borderId="0" xfId="5" applyFont="1" applyFill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4" fillId="0" borderId="63" xfId="4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13" fillId="0" borderId="77" xfId="4" applyFont="1" applyBorder="1" applyAlignment="1">
      <alignment horizontal="center" vertical="center" textRotation="255"/>
    </xf>
    <xf numFmtId="0" fontId="23" fillId="0" borderId="78" xfId="0" applyFont="1" applyBorder="1" applyAlignment="1">
      <alignment horizontal="center" vertical="center" textRotation="255"/>
    </xf>
    <xf numFmtId="0" fontId="23" fillId="0" borderId="104" xfId="0" applyFont="1" applyBorder="1" applyAlignment="1">
      <alignment horizontal="center" vertical="center" textRotation="255"/>
    </xf>
    <xf numFmtId="0" fontId="23" fillId="0" borderId="82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176" fontId="24" fillId="0" borderId="74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4" fillId="0" borderId="83" xfId="0" applyNumberFormat="1" applyFont="1" applyBorder="1" applyAlignment="1">
      <alignment horizontal="center" vertical="center"/>
    </xf>
    <xf numFmtId="176" fontId="24" fillId="0" borderId="88" xfId="0" applyNumberFormat="1" applyFont="1" applyBorder="1" applyAlignment="1">
      <alignment horizontal="center" vertical="center"/>
    </xf>
    <xf numFmtId="176" fontId="24" fillId="0" borderId="43" xfId="0" applyNumberFormat="1" applyFont="1" applyBorder="1" applyAlignment="1">
      <alignment horizontal="center" vertical="center"/>
    </xf>
    <xf numFmtId="176" fontId="24" fillId="0" borderId="89" xfId="0" applyNumberFormat="1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38" fontId="24" fillId="0" borderId="47" xfId="0" applyNumberFormat="1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38" fontId="27" fillId="0" borderId="74" xfId="3" applyFont="1" applyBorder="1" applyAlignment="1" applyProtection="1">
      <alignment horizontal="center" vertical="center" shrinkToFit="1"/>
    </xf>
    <xf numFmtId="0" fontId="27" fillId="0" borderId="88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38" fontId="4" fillId="0" borderId="40" xfId="3" applyFont="1" applyBorder="1" applyAlignment="1">
      <alignment horizontal="distributed" vertical="center"/>
    </xf>
    <xf numFmtId="38" fontId="4" fillId="0" borderId="27" xfId="3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4" fillId="0" borderId="0" xfId="4" applyFont="1" applyAlignment="1">
      <alignment horizontal="distributed" vertical="center"/>
    </xf>
    <xf numFmtId="0" fontId="38" fillId="0" borderId="53" xfId="0" applyFont="1" applyBorder="1">
      <alignment vertical="center"/>
    </xf>
    <xf numFmtId="38" fontId="14" fillId="0" borderId="108" xfId="3" applyFont="1" applyBorder="1" applyAlignment="1">
      <alignment vertical="center"/>
    </xf>
    <xf numFmtId="38" fontId="14" fillId="0" borderId="96" xfId="3" applyFont="1" applyBorder="1" applyAlignment="1">
      <alignment vertical="center"/>
    </xf>
    <xf numFmtId="38" fontId="8" fillId="6" borderId="46" xfId="3" applyFont="1" applyFill="1" applyBorder="1" applyAlignment="1">
      <alignment horizontal="center" vertical="center"/>
    </xf>
    <xf numFmtId="38" fontId="8" fillId="6" borderId="48" xfId="3" applyFont="1" applyFill="1" applyBorder="1" applyAlignment="1">
      <alignment horizontal="center" vertical="center"/>
    </xf>
    <xf numFmtId="38" fontId="8" fillId="6" borderId="70" xfId="3" applyFont="1" applyFill="1" applyBorder="1" applyAlignment="1">
      <alignment horizontal="center" vertical="center"/>
    </xf>
    <xf numFmtId="38" fontId="8" fillId="6" borderId="71" xfId="3" applyFont="1" applyFill="1" applyBorder="1" applyAlignment="1">
      <alignment horizontal="center" vertical="center"/>
    </xf>
    <xf numFmtId="0" fontId="31" fillId="6" borderId="115" xfId="0" applyFont="1" applyFill="1" applyBorder="1" applyAlignment="1">
      <alignment horizontal="center" vertical="center"/>
    </xf>
    <xf numFmtId="0" fontId="31" fillId="6" borderId="69" xfId="0" applyFont="1" applyFill="1" applyBorder="1" applyAlignment="1">
      <alignment horizontal="center" vertical="center"/>
    </xf>
    <xf numFmtId="0" fontId="31" fillId="6" borderId="46" xfId="0" applyFont="1" applyFill="1" applyBorder="1" applyAlignment="1">
      <alignment horizontal="center" vertical="center"/>
    </xf>
    <xf numFmtId="0" fontId="31" fillId="6" borderId="48" xfId="0" applyFont="1" applyFill="1" applyBorder="1" applyAlignment="1">
      <alignment horizontal="center" vertical="center"/>
    </xf>
    <xf numFmtId="0" fontId="31" fillId="6" borderId="70" xfId="0" applyFont="1" applyFill="1" applyBorder="1" applyAlignment="1">
      <alignment horizontal="center" vertical="center"/>
    </xf>
    <xf numFmtId="0" fontId="31" fillId="6" borderId="71" xfId="0" applyFont="1" applyFill="1" applyBorder="1" applyAlignment="1">
      <alignment horizontal="center" vertical="center"/>
    </xf>
    <xf numFmtId="38" fontId="8" fillId="6" borderId="46" xfId="3" applyFont="1" applyFill="1" applyBorder="1" applyAlignment="1" applyProtection="1">
      <alignment horizontal="center" vertical="center"/>
      <protection locked="0"/>
    </xf>
    <xf numFmtId="38" fontId="8" fillId="6" borderId="60" xfId="3" applyFont="1" applyFill="1" applyBorder="1" applyAlignment="1" applyProtection="1">
      <alignment horizontal="center" vertical="center"/>
      <protection locked="0"/>
    </xf>
    <xf numFmtId="38" fontId="8" fillId="6" borderId="70" xfId="3" applyFont="1" applyFill="1" applyBorder="1" applyAlignment="1" applyProtection="1">
      <alignment horizontal="center" vertical="center"/>
      <protection locked="0"/>
    </xf>
    <xf numFmtId="38" fontId="8" fillId="6" borderId="73" xfId="3" applyFont="1" applyFill="1" applyBorder="1" applyAlignment="1" applyProtection="1">
      <alignment horizontal="center" vertical="center"/>
      <protection locked="0"/>
    </xf>
    <xf numFmtId="38" fontId="8" fillId="6" borderId="0" xfId="3" applyFont="1" applyFill="1" applyBorder="1" applyAlignment="1" applyProtection="1">
      <alignment horizontal="center" vertical="center"/>
      <protection locked="0"/>
    </xf>
    <xf numFmtId="38" fontId="8" fillId="6" borderId="75" xfId="3" applyFont="1" applyFill="1" applyBorder="1" applyAlignment="1" applyProtection="1">
      <alignment horizontal="center" vertical="center"/>
      <protection locked="0"/>
    </xf>
    <xf numFmtId="0" fontId="31" fillId="6" borderId="109" xfId="0" applyFont="1" applyFill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31" fillId="6" borderId="110" xfId="0" applyFont="1" applyFill="1" applyBorder="1" applyAlignment="1">
      <alignment horizontal="center" vertical="center"/>
    </xf>
    <xf numFmtId="38" fontId="4" fillId="0" borderId="7" xfId="3" applyFont="1" applyBorder="1" applyAlignment="1">
      <alignment horizontal="center" vertical="center" shrinkToFit="1"/>
    </xf>
    <xf numFmtId="0" fontId="4" fillId="0" borderId="39" xfId="4" applyFont="1" applyBorder="1" applyAlignment="1">
      <alignment horizontal="distributed" vertical="center"/>
    </xf>
    <xf numFmtId="0" fontId="4" fillId="0" borderId="40" xfId="4" applyFont="1" applyBorder="1" applyAlignment="1">
      <alignment horizontal="distributed" vertical="center"/>
    </xf>
    <xf numFmtId="38" fontId="8" fillId="6" borderId="67" xfId="3" applyFont="1" applyFill="1" applyBorder="1" applyAlignment="1">
      <alignment horizontal="center" vertical="center"/>
    </xf>
    <xf numFmtId="38" fontId="8" fillId="6" borderId="68" xfId="3" applyFont="1" applyFill="1" applyBorder="1" applyAlignment="1">
      <alignment horizontal="center" vertical="center"/>
    </xf>
    <xf numFmtId="38" fontId="8" fillId="6" borderId="48" xfId="3" applyFont="1" applyFill="1" applyBorder="1" applyAlignment="1" applyProtection="1">
      <alignment horizontal="center" vertical="center"/>
      <protection locked="0"/>
    </xf>
    <xf numFmtId="38" fontId="8" fillId="6" borderId="71" xfId="3" applyFont="1" applyFill="1" applyBorder="1" applyAlignment="1" applyProtection="1">
      <alignment horizontal="center" vertical="center"/>
      <protection locked="0"/>
    </xf>
    <xf numFmtId="38" fontId="8" fillId="6" borderId="110" xfId="3" applyFont="1" applyFill="1" applyBorder="1" applyAlignment="1" applyProtection="1">
      <alignment horizontal="center" vertical="center"/>
      <protection locked="0"/>
    </xf>
    <xf numFmtId="38" fontId="8" fillId="7" borderId="0" xfId="3" applyFont="1" applyFill="1" applyBorder="1" applyAlignment="1" applyProtection="1">
      <alignment horizontal="center" vertical="center"/>
      <protection locked="0"/>
    </xf>
    <xf numFmtId="38" fontId="8" fillId="7" borderId="110" xfId="3" applyFont="1" applyFill="1" applyBorder="1" applyAlignment="1" applyProtection="1">
      <alignment horizontal="center" vertical="center"/>
      <protection locked="0"/>
    </xf>
    <xf numFmtId="38" fontId="8" fillId="7" borderId="70" xfId="3" applyFont="1" applyFill="1" applyBorder="1" applyAlignment="1" applyProtection="1">
      <alignment horizontal="center" vertical="center"/>
      <protection locked="0"/>
    </xf>
    <xf numFmtId="38" fontId="8" fillId="7" borderId="71" xfId="3" applyFont="1" applyFill="1" applyBorder="1" applyAlignment="1" applyProtection="1">
      <alignment horizontal="center" vertical="center"/>
      <protection locked="0"/>
    </xf>
    <xf numFmtId="0" fontId="32" fillId="0" borderId="74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0" fontId="4" fillId="12" borderId="27" xfId="4" applyFont="1" applyFill="1" applyBorder="1" applyAlignment="1">
      <alignment horizontal="distributed" vertical="center"/>
    </xf>
    <xf numFmtId="0" fontId="23" fillId="0" borderId="53" xfId="0" applyFont="1" applyBorder="1" applyAlignment="1">
      <alignment horizontal="distributed" vertical="center"/>
    </xf>
    <xf numFmtId="38" fontId="4" fillId="0" borderId="27" xfId="3" applyFont="1" applyBorder="1" applyAlignment="1" applyProtection="1">
      <alignment horizontal="distributed" vertical="center"/>
    </xf>
    <xf numFmtId="0" fontId="32" fillId="0" borderId="77" xfId="0" applyFont="1" applyBorder="1" applyAlignment="1">
      <alignment horizontal="center" vertical="center" textRotation="255"/>
    </xf>
    <xf numFmtId="0" fontId="32" fillId="0" borderId="78" xfId="0" applyFont="1" applyBorder="1" applyAlignment="1">
      <alignment horizontal="center" vertical="center" textRotation="255"/>
    </xf>
    <xf numFmtId="0" fontId="32" fillId="0" borderId="79" xfId="0" applyFont="1" applyBorder="1" applyAlignment="1">
      <alignment horizontal="center" vertical="center" textRotation="255"/>
    </xf>
    <xf numFmtId="0" fontId="13" fillId="0" borderId="80" xfId="4" applyFont="1" applyBorder="1" applyAlignment="1">
      <alignment horizontal="center" vertical="center" shrinkToFit="1"/>
    </xf>
    <xf numFmtId="0" fontId="23" fillId="0" borderId="64" xfId="0" applyFont="1" applyBorder="1" applyAlignment="1">
      <alignment vertical="center" shrinkToFit="1"/>
    </xf>
    <xf numFmtId="0" fontId="23" fillId="0" borderId="65" xfId="0" applyFont="1" applyBorder="1" applyAlignment="1">
      <alignment vertical="center" shrinkToFit="1"/>
    </xf>
    <xf numFmtId="0" fontId="23" fillId="0" borderId="74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75" xfId="0" applyFont="1" applyBorder="1" applyAlignment="1">
      <alignment vertical="center" shrinkToFit="1"/>
    </xf>
    <xf numFmtId="0" fontId="32" fillId="0" borderId="64" xfId="0" applyFont="1" applyBorder="1" applyAlignment="1">
      <alignment horizontal="center" vertical="center" textRotation="255"/>
    </xf>
    <xf numFmtId="0" fontId="32" fillId="0" borderId="82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3" xfId="0" applyFont="1" applyBorder="1" applyAlignment="1">
      <alignment horizontal="center" vertical="center" textRotation="255"/>
    </xf>
    <xf numFmtId="0" fontId="32" fillId="0" borderId="45" xfId="0" applyFont="1" applyBorder="1" applyAlignment="1">
      <alignment horizontal="center" vertical="center" textRotation="255"/>
    </xf>
    <xf numFmtId="0" fontId="32" fillId="0" borderId="84" xfId="0" applyFont="1" applyBorder="1" applyAlignment="1">
      <alignment horizontal="center" vertical="center" textRotation="255"/>
    </xf>
    <xf numFmtId="0" fontId="14" fillId="0" borderId="80" xfId="4" applyFont="1" applyBorder="1" applyAlignment="1">
      <alignment horizontal="center" vertical="center" shrinkToFit="1"/>
    </xf>
    <xf numFmtId="0" fontId="14" fillId="0" borderId="64" xfId="4" applyFont="1" applyBorder="1" applyAlignment="1">
      <alignment horizontal="center" vertical="center" shrinkToFit="1"/>
    </xf>
    <xf numFmtId="0" fontId="14" fillId="0" borderId="82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83" xfId="4" applyFont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38" fontId="16" fillId="0" borderId="27" xfId="3" applyFont="1" applyBorder="1" applyAlignment="1">
      <alignment horizontal="right" vertical="center"/>
    </xf>
    <xf numFmtId="0" fontId="23" fillId="0" borderId="53" xfId="0" applyFont="1" applyBorder="1">
      <alignment vertical="center"/>
    </xf>
    <xf numFmtId="0" fontId="27" fillId="0" borderId="7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4" fillId="0" borderId="27" xfId="4" applyFont="1" applyBorder="1" applyAlignment="1">
      <alignment horizontal="distributed" vertical="center"/>
    </xf>
    <xf numFmtId="38" fontId="4" fillId="0" borderId="27" xfId="3" applyFont="1" applyBorder="1" applyAlignment="1" applyProtection="1">
      <alignment vertical="center"/>
    </xf>
    <xf numFmtId="0" fontId="32" fillId="0" borderId="45" xfId="0" applyFont="1" applyBorder="1" applyAlignment="1">
      <alignment horizontal="center" vertical="center" shrinkToFit="1"/>
    </xf>
    <xf numFmtId="0" fontId="32" fillId="0" borderId="57" xfId="0" applyFont="1" applyBorder="1" applyAlignment="1">
      <alignment horizontal="center" vertical="center" shrinkToFit="1"/>
    </xf>
    <xf numFmtId="0" fontId="4" fillId="0" borderId="27" xfId="4" applyFont="1" applyBorder="1" applyAlignment="1">
      <alignment vertical="center"/>
    </xf>
    <xf numFmtId="0" fontId="23" fillId="12" borderId="53" xfId="0" applyFont="1" applyFill="1" applyBorder="1" applyAlignment="1">
      <alignment horizontal="distributed" vertical="center"/>
    </xf>
    <xf numFmtId="38" fontId="8" fillId="7" borderId="64" xfId="3" applyFont="1" applyFill="1" applyBorder="1" applyAlignment="1" applyProtection="1">
      <alignment horizontal="center" vertical="center"/>
      <protection locked="0"/>
    </xf>
    <xf numFmtId="38" fontId="8" fillId="7" borderId="93" xfId="3" applyFont="1" applyFill="1" applyBorder="1" applyAlignment="1" applyProtection="1">
      <alignment horizontal="center" vertical="center"/>
      <protection locked="0"/>
    </xf>
    <xf numFmtId="38" fontId="4" fillId="0" borderId="0" xfId="3" applyFont="1" applyBorder="1" applyAlignment="1">
      <alignment horizontal="right"/>
    </xf>
    <xf numFmtId="38" fontId="4" fillId="0" borderId="27" xfId="3" applyFont="1" applyBorder="1" applyAlignment="1" applyProtection="1">
      <alignment horizontal="right" vertical="center"/>
      <protection locked="0"/>
    </xf>
    <xf numFmtId="0" fontId="23" fillId="0" borderId="53" xfId="0" applyFont="1" applyBorder="1" applyAlignment="1">
      <alignment horizontal="right" vertical="center"/>
    </xf>
    <xf numFmtId="38" fontId="12" fillId="0" borderId="0" xfId="3" applyFont="1" applyBorder="1" applyAlignment="1">
      <alignment horizontal="left" vertical="top" wrapText="1"/>
    </xf>
    <xf numFmtId="38" fontId="30" fillId="0" borderId="0" xfId="3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38" fontId="10" fillId="0" borderId="59" xfId="3" applyFont="1" applyBorder="1" applyAlignment="1" applyProtection="1">
      <alignment horizontal="center" vertical="center"/>
    </xf>
    <xf numFmtId="0" fontId="24" fillId="0" borderId="56" xfId="0" applyFont="1" applyBorder="1" applyAlignment="1">
      <alignment horizontal="center" vertical="center"/>
    </xf>
    <xf numFmtId="178" fontId="10" fillId="0" borderId="47" xfId="3" applyNumberFormat="1" applyFont="1" applyBorder="1" applyAlignment="1" applyProtection="1">
      <alignment horizontal="center" vertical="center"/>
    </xf>
    <xf numFmtId="178" fontId="24" fillId="0" borderId="46" xfId="0" applyNumberFormat="1" applyFont="1" applyBorder="1" applyAlignment="1">
      <alignment horizontal="center" vertical="center"/>
    </xf>
    <xf numFmtId="178" fontId="24" fillId="0" borderId="74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center" vertical="center"/>
    </xf>
    <xf numFmtId="178" fontId="24" fillId="0" borderId="76" xfId="0" applyNumberFormat="1" applyFont="1" applyBorder="1" applyAlignment="1">
      <alignment horizontal="center" vertical="center"/>
    </xf>
    <xf numFmtId="178" fontId="24" fillId="0" borderId="45" xfId="0" applyNumberFormat="1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38" fontId="4" fillId="0" borderId="23" xfId="3" applyFont="1" applyBorder="1" applyAlignment="1">
      <alignment horizontal="distributed" vertical="center"/>
    </xf>
    <xf numFmtId="38" fontId="4" fillId="0" borderId="53" xfId="3" applyFont="1" applyBorder="1" applyAlignment="1">
      <alignment horizontal="distributed" vertical="center"/>
    </xf>
    <xf numFmtId="38" fontId="8" fillId="7" borderId="64" xfId="3" applyFont="1" applyFill="1" applyBorder="1" applyAlignment="1">
      <alignment horizontal="center" vertical="center"/>
    </xf>
    <xf numFmtId="38" fontId="8" fillId="7" borderId="93" xfId="3" applyFont="1" applyFill="1" applyBorder="1" applyAlignment="1">
      <alignment horizontal="center" vertical="center"/>
    </xf>
    <xf numFmtId="38" fontId="8" fillId="7" borderId="70" xfId="3" applyFont="1" applyFill="1" applyBorder="1" applyAlignment="1">
      <alignment horizontal="center" vertical="center"/>
    </xf>
    <xf numFmtId="38" fontId="8" fillId="7" borderId="71" xfId="3" applyFont="1" applyFill="1" applyBorder="1" applyAlignment="1">
      <alignment horizontal="center" vertical="center"/>
    </xf>
    <xf numFmtId="38" fontId="8" fillId="7" borderId="0" xfId="3" applyFont="1" applyFill="1" applyBorder="1" applyAlignment="1">
      <alignment horizontal="center" vertical="center"/>
    </xf>
    <xf numFmtId="38" fontId="8" fillId="7" borderId="110" xfId="3" applyFont="1" applyFill="1" applyBorder="1" applyAlignment="1">
      <alignment horizontal="center" vertical="center"/>
    </xf>
    <xf numFmtId="38" fontId="4" fillId="0" borderId="117" xfId="3" applyFont="1" applyBorder="1" applyAlignment="1">
      <alignment horizontal="distributed" vertical="center"/>
    </xf>
    <xf numFmtId="38" fontId="4" fillId="0" borderId="96" xfId="3" applyFont="1" applyBorder="1" applyAlignment="1">
      <alignment horizontal="distributed" vertical="center"/>
    </xf>
    <xf numFmtId="38" fontId="8" fillId="7" borderId="65" xfId="3" applyFont="1" applyFill="1" applyBorder="1" applyAlignment="1">
      <alignment horizontal="center" vertical="center"/>
    </xf>
    <xf numFmtId="38" fontId="8" fillId="7" borderId="73" xfId="3" applyFont="1" applyFill="1" applyBorder="1" applyAlignment="1">
      <alignment horizontal="center" vertical="center"/>
    </xf>
    <xf numFmtId="38" fontId="8" fillId="7" borderId="75" xfId="3" applyFont="1" applyFill="1" applyBorder="1" applyAlignment="1">
      <alignment horizontal="center" vertical="center"/>
    </xf>
    <xf numFmtId="0" fontId="4" fillId="12" borderId="27" xfId="4" applyFont="1" applyFill="1" applyBorder="1" applyAlignment="1">
      <alignment vertical="center"/>
    </xf>
    <xf numFmtId="38" fontId="16" fillId="0" borderId="27" xfId="3" applyFont="1" applyBorder="1" applyAlignment="1" applyProtection="1">
      <alignment horizontal="right" vertical="center"/>
    </xf>
    <xf numFmtId="38" fontId="13" fillId="0" borderId="74" xfId="3" applyFont="1" applyBorder="1" applyAlignment="1">
      <alignment horizontal="center" shrinkToFit="1"/>
    </xf>
    <xf numFmtId="38" fontId="13" fillId="0" borderId="0" xfId="3" applyFont="1" applyBorder="1" applyAlignment="1">
      <alignment horizontal="center" shrinkToFit="1"/>
    </xf>
    <xf numFmtId="38" fontId="13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wrapText="1"/>
    </xf>
    <xf numFmtId="38" fontId="14" fillId="0" borderId="0" xfId="3" applyFont="1" applyBorder="1" applyAlignment="1">
      <alignment horizontal="center" vertical="center" wrapText="1"/>
    </xf>
    <xf numFmtId="38" fontId="14" fillId="0" borderId="83" xfId="3" applyFont="1" applyBorder="1" applyAlignment="1">
      <alignment horizontal="center" vertical="center" wrapText="1"/>
    </xf>
    <xf numFmtId="38" fontId="14" fillId="0" borderId="76" xfId="3" applyFont="1" applyBorder="1" applyAlignment="1">
      <alignment horizontal="center" vertical="center" wrapText="1"/>
    </xf>
    <xf numFmtId="38" fontId="14" fillId="0" borderId="45" xfId="3" applyFont="1" applyBorder="1" applyAlignment="1">
      <alignment horizontal="center" vertical="center" wrapText="1"/>
    </xf>
    <xf numFmtId="38" fontId="14" fillId="0" borderId="84" xfId="3" applyFont="1" applyBorder="1" applyAlignment="1">
      <alignment horizontal="center" vertical="center" wrapText="1"/>
    </xf>
    <xf numFmtId="38" fontId="2" fillId="0" borderId="74" xfId="3" applyFont="1" applyBorder="1" applyAlignment="1">
      <alignment horizontal="center" shrinkToFit="1"/>
    </xf>
    <xf numFmtId="38" fontId="2" fillId="0" borderId="0" xfId="3" applyFont="1" applyBorder="1" applyAlignment="1">
      <alignment horizontal="center" shrinkToFit="1"/>
    </xf>
    <xf numFmtId="38" fontId="2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shrinkToFit="1"/>
    </xf>
    <xf numFmtId="38" fontId="14" fillId="0" borderId="0" xfId="3" applyFont="1" applyBorder="1" applyAlignment="1">
      <alignment horizontal="center" vertical="center" shrinkToFit="1"/>
    </xf>
    <xf numFmtId="38" fontId="14" fillId="0" borderId="83" xfId="3" applyFont="1" applyBorder="1" applyAlignment="1">
      <alignment horizontal="center" vertical="center" shrinkToFit="1"/>
    </xf>
    <xf numFmtId="38" fontId="14" fillId="0" borderId="76" xfId="3" applyFont="1" applyBorder="1" applyAlignment="1">
      <alignment horizontal="center" vertical="center" shrinkToFit="1"/>
    </xf>
    <xf numFmtId="38" fontId="14" fillId="0" borderId="45" xfId="3" applyFont="1" applyBorder="1" applyAlignment="1">
      <alignment horizontal="center" vertical="center" shrinkToFit="1"/>
    </xf>
    <xf numFmtId="38" fontId="14" fillId="0" borderId="84" xfId="3" applyFont="1" applyBorder="1" applyAlignment="1">
      <alignment horizontal="center" vertical="center" shrinkToFit="1"/>
    </xf>
    <xf numFmtId="38" fontId="2" fillId="0" borderId="76" xfId="3" applyFont="1" applyBorder="1" applyAlignment="1">
      <alignment horizontal="center" vertical="top" shrinkToFit="1"/>
    </xf>
    <xf numFmtId="38" fontId="2" fillId="0" borderId="45" xfId="3" applyFont="1" applyBorder="1" applyAlignment="1">
      <alignment horizontal="center" vertical="top" shrinkToFit="1"/>
    </xf>
    <xf numFmtId="38" fontId="2" fillId="0" borderId="57" xfId="3" applyFont="1" applyBorder="1" applyAlignment="1">
      <alignment horizontal="center" vertical="top" shrinkToFit="1"/>
    </xf>
    <xf numFmtId="38" fontId="8" fillId="8" borderId="67" xfId="3" applyFont="1" applyFill="1" applyBorder="1" applyAlignment="1">
      <alignment horizontal="center" vertical="center"/>
    </xf>
    <xf numFmtId="38" fontId="8" fillId="8" borderId="72" xfId="3" applyFont="1" applyFill="1" applyBorder="1" applyAlignment="1">
      <alignment horizontal="center" vertical="center"/>
    </xf>
    <xf numFmtId="38" fontId="8" fillId="8" borderId="70" xfId="3" applyFont="1" applyFill="1" applyBorder="1" applyAlignment="1">
      <alignment horizontal="center" vertical="center"/>
    </xf>
    <xf numFmtId="38" fontId="8" fillId="8" borderId="73" xfId="3" applyFont="1" applyFill="1" applyBorder="1" applyAlignment="1">
      <alignment horizontal="center" vertical="center"/>
    </xf>
    <xf numFmtId="38" fontId="4" fillId="0" borderId="63" xfId="3" applyFont="1" applyBorder="1" applyAlignment="1">
      <alignment horizontal="center" vertical="center"/>
    </xf>
    <xf numFmtId="38" fontId="4" fillId="0" borderId="64" xfId="3" applyFont="1" applyBorder="1" applyAlignment="1">
      <alignment horizontal="center" vertical="center"/>
    </xf>
    <xf numFmtId="38" fontId="4" fillId="0" borderId="82" xfId="3" applyFont="1" applyBorder="1" applyAlignment="1">
      <alignment horizontal="center" vertical="center"/>
    </xf>
    <xf numFmtId="38" fontId="4" fillId="0" borderId="98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89" xfId="3" applyFont="1" applyBorder="1" applyAlignment="1">
      <alignment horizontal="center" vertical="center"/>
    </xf>
    <xf numFmtId="38" fontId="4" fillId="0" borderId="86" xfId="3" applyFont="1" applyBorder="1" applyAlignment="1">
      <alignment horizontal="center" vertical="center"/>
    </xf>
    <xf numFmtId="38" fontId="4" fillId="0" borderId="34" xfId="3" applyFont="1" applyBorder="1" applyAlignment="1">
      <alignment horizontal="center" vertical="center"/>
    </xf>
    <xf numFmtId="38" fontId="4" fillId="0" borderId="80" xfId="3" applyFont="1" applyBorder="1" applyAlignment="1">
      <alignment horizontal="center" vertical="center"/>
    </xf>
    <xf numFmtId="38" fontId="4" fillId="0" borderId="88" xfId="3" applyFont="1" applyBorder="1" applyAlignment="1">
      <alignment horizontal="center" vertical="center"/>
    </xf>
    <xf numFmtId="38" fontId="13" fillId="0" borderId="77" xfId="3" applyFont="1" applyBorder="1" applyAlignment="1">
      <alignment horizontal="center" vertical="center" textRotation="255"/>
    </xf>
    <xf numFmtId="38" fontId="13" fillId="0" borderId="78" xfId="3" applyFont="1" applyBorder="1" applyAlignment="1">
      <alignment horizontal="center" vertical="center" textRotation="255"/>
    </xf>
    <xf numFmtId="38" fontId="13" fillId="0" borderId="79" xfId="3" applyFont="1" applyBorder="1" applyAlignment="1">
      <alignment horizontal="center" vertical="center" textRotation="255"/>
    </xf>
    <xf numFmtId="38" fontId="14" fillId="0" borderId="80" xfId="3" applyFont="1" applyBorder="1" applyAlignment="1">
      <alignment horizontal="center" vertical="center" shrinkToFit="1"/>
    </xf>
    <xf numFmtId="38" fontId="14" fillId="0" borderId="64" xfId="3" applyFont="1" applyBorder="1" applyAlignment="1">
      <alignment horizontal="center" vertical="center" shrinkToFit="1"/>
    </xf>
    <xf numFmtId="38" fontId="14" fillId="0" borderId="82" xfId="3" applyFont="1" applyBorder="1" applyAlignment="1">
      <alignment horizontal="center" vertical="center" shrinkToFit="1"/>
    </xf>
    <xf numFmtId="38" fontId="13" fillId="0" borderId="80" xfId="3" applyFont="1" applyBorder="1" applyAlignment="1">
      <alignment horizontal="center" vertical="center" shrinkToFit="1"/>
    </xf>
    <xf numFmtId="38" fontId="13" fillId="0" borderId="64" xfId="3" applyFont="1" applyBorder="1" applyAlignment="1">
      <alignment horizontal="center" vertical="center" shrinkToFit="1"/>
    </xf>
    <xf numFmtId="38" fontId="13" fillId="0" borderId="65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vertical="center" shrinkToFit="1"/>
    </xf>
    <xf numFmtId="38" fontId="13" fillId="0" borderId="0" xfId="3" applyFont="1" applyBorder="1" applyAlignment="1">
      <alignment horizontal="center" vertical="center" shrinkToFit="1"/>
    </xf>
    <xf numFmtId="38" fontId="13" fillId="0" borderId="75" xfId="3" applyFont="1" applyBorder="1" applyAlignment="1">
      <alignment horizontal="center" vertical="center" shrinkToFit="1"/>
    </xf>
    <xf numFmtId="38" fontId="10" fillId="0" borderId="59" xfId="3" applyFont="1" applyBorder="1" applyAlignment="1">
      <alignment horizontal="center" vertical="center"/>
    </xf>
    <xf numFmtId="38" fontId="10" fillId="0" borderId="46" xfId="3" applyFont="1" applyBorder="1" applyAlignment="1">
      <alignment horizontal="center" vertical="center"/>
    </xf>
    <xf numFmtId="38" fontId="10" fillId="0" borderId="13" xfId="3" applyFont="1" applyBorder="1" applyAlignment="1">
      <alignment horizontal="center" vertical="center"/>
    </xf>
    <xf numFmtId="38" fontId="10" fillId="0" borderId="94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83" xfId="3" applyFont="1" applyBorder="1" applyAlignment="1">
      <alignment horizontal="center" vertical="center"/>
    </xf>
    <xf numFmtId="38" fontId="10" fillId="0" borderId="56" xfId="3" applyFont="1" applyBorder="1" applyAlignment="1">
      <alignment horizontal="center" vertical="center"/>
    </xf>
    <xf numFmtId="38" fontId="10" fillId="0" borderId="45" xfId="3" applyFont="1" applyBorder="1" applyAlignment="1">
      <alignment horizontal="center" vertical="center"/>
    </xf>
    <xf numFmtId="38" fontId="10" fillId="0" borderId="84" xfId="3" applyFont="1" applyBorder="1" applyAlignment="1">
      <alignment horizontal="center" vertical="center"/>
    </xf>
    <xf numFmtId="176" fontId="10" fillId="0" borderId="47" xfId="3" applyNumberFormat="1" applyFont="1" applyBorder="1" applyAlignment="1" applyProtection="1">
      <alignment horizontal="center" vertical="center" shrinkToFit="1"/>
    </xf>
    <xf numFmtId="176" fontId="10" fillId="0" borderId="46" xfId="3" applyNumberFormat="1" applyFont="1" applyBorder="1" applyAlignment="1" applyProtection="1">
      <alignment horizontal="center" vertical="center" shrinkToFit="1"/>
    </xf>
    <xf numFmtId="176" fontId="10" fillId="0" borderId="13" xfId="3" applyNumberFormat="1" applyFont="1" applyBorder="1" applyAlignment="1" applyProtection="1">
      <alignment horizontal="center" vertical="center" shrinkToFit="1"/>
    </xf>
    <xf numFmtId="176" fontId="10" fillId="0" borderId="74" xfId="3" applyNumberFormat="1" applyFont="1" applyBorder="1" applyAlignment="1" applyProtection="1">
      <alignment horizontal="center" vertical="center" shrinkToFit="1"/>
    </xf>
    <xf numFmtId="176" fontId="10" fillId="0" borderId="0" xfId="3" applyNumberFormat="1" applyFont="1" applyBorder="1" applyAlignment="1" applyProtection="1">
      <alignment horizontal="center" vertical="center" shrinkToFit="1"/>
    </xf>
    <xf numFmtId="176" fontId="10" fillId="0" borderId="83" xfId="3" applyNumberFormat="1" applyFont="1" applyBorder="1" applyAlignment="1" applyProtection="1">
      <alignment horizontal="center" vertical="center" shrinkToFit="1"/>
    </xf>
    <xf numFmtId="176" fontId="10" fillId="0" borderId="76" xfId="3" applyNumberFormat="1" applyFont="1" applyBorder="1" applyAlignment="1" applyProtection="1">
      <alignment horizontal="center" vertical="center" shrinkToFit="1"/>
    </xf>
    <xf numFmtId="176" fontId="10" fillId="0" borderId="45" xfId="3" applyNumberFormat="1" applyFont="1" applyBorder="1" applyAlignment="1" applyProtection="1">
      <alignment horizontal="center" vertical="center" shrinkToFit="1"/>
    </xf>
    <xf numFmtId="176" fontId="10" fillId="0" borderId="84" xfId="3" applyNumberFormat="1" applyFont="1" applyBorder="1" applyAlignment="1" applyProtection="1">
      <alignment horizontal="center" vertical="center" shrinkToFit="1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 shrinkToFit="1"/>
    </xf>
    <xf numFmtId="38" fontId="14" fillId="0" borderId="46" xfId="3" applyFont="1" applyBorder="1" applyAlignment="1">
      <alignment horizontal="center" vertical="center" shrinkToFit="1"/>
    </xf>
    <xf numFmtId="38" fontId="14" fillId="0" borderId="13" xfId="3" applyFont="1" applyBorder="1" applyAlignment="1">
      <alignment horizontal="center" vertical="center" shrinkToFit="1"/>
    </xf>
    <xf numFmtId="0" fontId="8" fillId="8" borderId="97" xfId="5" applyFont="1" applyFill="1" applyBorder="1" applyAlignment="1">
      <alignment horizontal="center" vertical="center"/>
    </xf>
    <xf numFmtId="0" fontId="8" fillId="8" borderId="44" xfId="5" applyFont="1" applyFill="1" applyBorder="1" applyAlignment="1">
      <alignment horizontal="center" vertical="center"/>
    </xf>
    <xf numFmtId="0" fontId="8" fillId="8" borderId="36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38" fontId="8" fillId="8" borderId="64" xfId="3" applyFont="1" applyFill="1" applyBorder="1" applyAlignment="1">
      <alignment horizontal="center" vertical="center"/>
    </xf>
    <xf numFmtId="38" fontId="8" fillId="8" borderId="93" xfId="3" applyFont="1" applyFill="1" applyBorder="1" applyAlignment="1">
      <alignment horizontal="center" vertical="center"/>
    </xf>
    <xf numFmtId="38" fontId="8" fillId="8" borderId="71" xfId="3" applyFont="1" applyFill="1" applyBorder="1" applyAlignment="1">
      <alignment horizontal="center" vertical="center"/>
    </xf>
    <xf numFmtId="38" fontId="8" fillId="8" borderId="65" xfId="3" applyFont="1" applyFill="1" applyBorder="1" applyAlignment="1">
      <alignment horizontal="center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3" borderId="7" xfId="3" applyFont="1" applyFill="1" applyBorder="1" applyAlignment="1" applyProtection="1">
      <alignment horizontal="distributed" vertical="center"/>
      <protection locked="0"/>
    </xf>
    <xf numFmtId="38" fontId="8" fillId="8" borderId="0" xfId="3" applyFont="1" applyFill="1" applyBorder="1" applyAlignment="1">
      <alignment horizontal="center" vertical="center"/>
    </xf>
    <xf numFmtId="38" fontId="8" fillId="8" borderId="110" xfId="3" applyFont="1" applyFill="1" applyBorder="1" applyAlignment="1">
      <alignment horizontal="center" vertical="center"/>
    </xf>
    <xf numFmtId="38" fontId="8" fillId="0" borderId="27" xfId="3" applyFont="1" applyBorder="1" applyAlignment="1" applyProtection="1">
      <alignment horizontal="distributed" vertical="center"/>
      <protection locked="0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8" fillId="0" borderId="23" xfId="3" applyFont="1" applyBorder="1" applyAlignment="1">
      <alignment horizontal="distributed" vertical="center"/>
    </xf>
    <xf numFmtId="38" fontId="8" fillId="0" borderId="53" xfId="3" applyFont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38" fontId="8" fillId="12" borderId="39" xfId="3" applyFont="1" applyFill="1" applyBorder="1" applyAlignment="1">
      <alignment horizontal="distributed" vertical="center"/>
    </xf>
    <xf numFmtId="38" fontId="8" fillId="12" borderId="40" xfId="3" applyFont="1" applyFill="1" applyBorder="1" applyAlignment="1">
      <alignment horizontal="distributed" vertical="center"/>
    </xf>
    <xf numFmtId="38" fontId="8" fillId="0" borderId="40" xfId="3" applyFont="1" applyBorder="1" applyAlignment="1">
      <alignment horizontal="distributed" vertical="center"/>
    </xf>
    <xf numFmtId="38" fontId="8" fillId="0" borderId="117" xfId="3" applyFont="1" applyBorder="1" applyAlignment="1">
      <alignment horizontal="distributed" vertical="center"/>
    </xf>
    <xf numFmtId="38" fontId="8" fillId="0" borderId="96" xfId="3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8" fillId="14" borderId="67" xfId="3" applyFont="1" applyFill="1" applyBorder="1" applyAlignment="1">
      <alignment horizontal="center" vertical="center"/>
    </xf>
    <xf numFmtId="38" fontId="8" fillId="14" borderId="68" xfId="3" applyFont="1" applyFill="1" applyBorder="1" applyAlignment="1">
      <alignment horizontal="center" vertical="center"/>
    </xf>
    <xf numFmtId="38" fontId="8" fillId="14" borderId="70" xfId="3" applyFont="1" applyFill="1" applyBorder="1" applyAlignment="1">
      <alignment horizontal="center" vertical="center"/>
    </xf>
    <xf numFmtId="38" fontId="8" fillId="14" borderId="71" xfId="3" applyFont="1" applyFill="1" applyBorder="1" applyAlignment="1">
      <alignment horizontal="center" vertical="center"/>
    </xf>
    <xf numFmtId="38" fontId="8" fillId="14" borderId="0" xfId="3" applyFont="1" applyFill="1" applyBorder="1" applyAlignment="1" applyProtection="1">
      <alignment horizontal="center" vertical="center"/>
      <protection locked="0"/>
    </xf>
    <xf numFmtId="38" fontId="8" fillId="14" borderId="110" xfId="3" applyFont="1" applyFill="1" applyBorder="1" applyAlignment="1" applyProtection="1">
      <alignment horizontal="center" vertical="center"/>
      <protection locked="0"/>
    </xf>
    <xf numFmtId="38" fontId="8" fillId="14" borderId="70" xfId="3" applyFont="1" applyFill="1" applyBorder="1" applyAlignment="1" applyProtection="1">
      <alignment horizontal="center" vertical="center"/>
      <protection locked="0"/>
    </xf>
    <xf numFmtId="38" fontId="8" fillId="14" borderId="71" xfId="3" applyFont="1" applyFill="1" applyBorder="1" applyAlignment="1" applyProtection="1">
      <alignment horizontal="center" vertical="center"/>
      <protection locked="0"/>
    </xf>
    <xf numFmtId="38" fontId="8" fillId="0" borderId="27" xfId="3" applyFont="1" applyFill="1" applyBorder="1" applyAlignment="1" applyProtection="1">
      <alignment horizontal="distributed" vertical="center"/>
      <protection locked="0"/>
    </xf>
    <xf numFmtId="38" fontId="8" fillId="0" borderId="53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>
      <alignment horizontal="distributed" vertical="center"/>
    </xf>
    <xf numFmtId="0" fontId="8" fillId="14" borderId="97" xfId="5" applyFont="1" applyFill="1" applyBorder="1" applyAlignment="1">
      <alignment horizontal="center" vertical="center"/>
    </xf>
    <xf numFmtId="0" fontId="8" fillId="14" borderId="44" xfId="5" applyFont="1" applyFill="1" applyBorder="1" applyAlignment="1">
      <alignment horizontal="center" vertical="center"/>
    </xf>
    <xf numFmtId="0" fontId="8" fillId="14" borderId="36" xfId="5" applyFont="1" applyFill="1" applyBorder="1" applyAlignment="1">
      <alignment horizontal="center" vertical="center"/>
    </xf>
    <xf numFmtId="0" fontId="8" fillId="14" borderId="7" xfId="5" applyFont="1" applyFill="1" applyBorder="1" applyAlignment="1">
      <alignment horizontal="center" vertical="center"/>
    </xf>
    <xf numFmtId="38" fontId="8" fillId="14" borderId="64" xfId="3" applyFont="1" applyFill="1" applyBorder="1" applyAlignment="1">
      <alignment horizontal="center" vertical="center"/>
    </xf>
    <xf numFmtId="38" fontId="8" fillId="14" borderId="93" xfId="3" applyFont="1" applyFill="1" applyBorder="1" applyAlignment="1">
      <alignment horizontal="center" vertical="center"/>
    </xf>
    <xf numFmtId="38" fontId="8" fillId="14" borderId="64" xfId="3" applyFont="1" applyFill="1" applyBorder="1" applyAlignment="1" applyProtection="1">
      <alignment horizontal="center" vertical="center"/>
      <protection locked="0"/>
    </xf>
    <xf numFmtId="38" fontId="8" fillId="14" borderId="93" xfId="3" applyFont="1" applyFill="1" applyBorder="1" applyAlignment="1" applyProtection="1">
      <alignment horizontal="center" vertical="center"/>
      <protection locked="0"/>
    </xf>
    <xf numFmtId="38" fontId="8" fillId="14" borderId="0" xfId="3" applyFont="1" applyFill="1" applyBorder="1" applyAlignment="1">
      <alignment horizontal="center" vertical="center"/>
    </xf>
    <xf numFmtId="38" fontId="8" fillId="14" borderId="110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center" vertical="center" shrinkToFit="1"/>
    </xf>
    <xf numFmtId="38" fontId="8" fillId="14" borderId="75" xfId="3" applyFont="1" applyFill="1" applyBorder="1" applyAlignment="1">
      <alignment horizontal="center" vertical="center"/>
    </xf>
    <xf numFmtId="38" fontId="8" fillId="14" borderId="73" xfId="3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left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38" fontId="13" fillId="0" borderId="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42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23" fillId="0" borderId="77" xfId="4" applyFont="1" applyBorder="1" applyAlignment="1">
      <alignment horizontal="center" vertical="center" textRotation="255"/>
    </xf>
    <xf numFmtId="0" fontId="23" fillId="0" borderId="78" xfId="4" applyFont="1" applyBorder="1" applyAlignment="1">
      <alignment horizontal="center" vertical="center" textRotation="255"/>
    </xf>
    <xf numFmtId="0" fontId="23" fillId="0" borderId="104" xfId="4" applyFont="1" applyBorder="1" applyAlignment="1">
      <alignment horizontal="center" vertical="center" textRotation="255"/>
    </xf>
    <xf numFmtId="0" fontId="32" fillId="0" borderId="47" xfId="4" applyFont="1" applyBorder="1" applyAlignment="1">
      <alignment horizontal="center" vertical="center"/>
    </xf>
    <xf numFmtId="0" fontId="32" fillId="0" borderId="46" xfId="4" applyFont="1" applyBorder="1" applyAlignment="1">
      <alignment horizontal="center" vertical="center"/>
    </xf>
    <xf numFmtId="0" fontId="32" fillId="0" borderId="60" xfId="4" applyFont="1" applyBorder="1" applyAlignment="1">
      <alignment horizontal="center" vertical="center"/>
    </xf>
    <xf numFmtId="0" fontId="32" fillId="0" borderId="74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75" xfId="4" applyFont="1" applyBorder="1" applyAlignment="1">
      <alignment horizontal="center" vertical="center"/>
    </xf>
    <xf numFmtId="0" fontId="32" fillId="0" borderId="88" xfId="4" applyFont="1" applyBorder="1" applyAlignment="1">
      <alignment horizontal="center" vertical="center"/>
    </xf>
    <xf numFmtId="0" fontId="32" fillId="0" borderId="43" xfId="4" applyFont="1" applyBorder="1" applyAlignment="1">
      <alignment horizontal="center" vertical="center"/>
    </xf>
    <xf numFmtId="0" fontId="32" fillId="0" borderId="103" xfId="4" applyFont="1" applyBorder="1" applyAlignment="1">
      <alignment horizontal="center" vertical="center"/>
    </xf>
    <xf numFmtId="0" fontId="37" fillId="0" borderId="80" xfId="4" applyFont="1" applyBorder="1" applyAlignment="1">
      <alignment horizontal="center" vertical="center" shrinkToFit="1"/>
    </xf>
    <xf numFmtId="0" fontId="37" fillId="0" borderId="64" xfId="4" applyFont="1" applyBorder="1" applyAlignment="1">
      <alignment horizontal="center" vertical="center" shrinkToFit="1"/>
    </xf>
    <xf numFmtId="0" fontId="37" fillId="0" borderId="65" xfId="4" applyFont="1" applyBorder="1" applyAlignment="1">
      <alignment horizontal="center" vertical="center" shrinkToFit="1"/>
    </xf>
    <xf numFmtId="0" fontId="37" fillId="0" borderId="74" xfId="4" applyFont="1" applyBorder="1" applyAlignment="1">
      <alignment horizontal="center" vertical="center" shrinkToFit="1"/>
    </xf>
    <xf numFmtId="0" fontId="37" fillId="0" borderId="0" xfId="4" applyFont="1" applyAlignment="1">
      <alignment horizontal="center" vertical="center" shrinkToFit="1"/>
    </xf>
    <xf numFmtId="0" fontId="37" fillId="0" borderId="75" xfId="4" applyFont="1" applyBorder="1" applyAlignment="1">
      <alignment horizontal="center" vertical="center" shrinkToFit="1"/>
    </xf>
    <xf numFmtId="0" fontId="37" fillId="0" borderId="88" xfId="4" applyFont="1" applyBorder="1" applyAlignment="1">
      <alignment horizontal="center" vertical="center" shrinkToFit="1"/>
    </xf>
    <xf numFmtId="0" fontId="37" fillId="0" borderId="43" xfId="4" applyFont="1" applyBorder="1" applyAlignment="1">
      <alignment horizontal="center" vertical="center" shrinkToFit="1"/>
    </xf>
    <xf numFmtId="0" fontId="37" fillId="0" borderId="103" xfId="4" applyFont="1" applyBorder="1" applyAlignment="1">
      <alignment horizontal="center" vertical="center" shrinkToFit="1"/>
    </xf>
    <xf numFmtId="0" fontId="4" fillId="0" borderId="88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89" xfId="4" applyFont="1" applyBorder="1" applyAlignment="1">
      <alignment horizontal="left" vertical="center"/>
    </xf>
    <xf numFmtId="0" fontId="4" fillId="0" borderId="4" xfId="4" applyFont="1" applyBorder="1" applyAlignment="1">
      <alignment horizontal="left" vertical="center"/>
    </xf>
    <xf numFmtId="0" fontId="4" fillId="0" borderId="47" xfId="4" applyFont="1" applyBorder="1" applyAlignment="1">
      <alignment horizontal="left" vertical="center"/>
    </xf>
    <xf numFmtId="0" fontId="4" fillId="0" borderId="46" xfId="4" applyFont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32" fillId="0" borderId="0" xfId="4" applyFont="1" applyAlignment="1">
      <alignment horizontal="left" vertical="center" shrinkToFit="1"/>
    </xf>
    <xf numFmtId="38" fontId="13" fillId="0" borderId="47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0" fontId="4" fillId="0" borderId="47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4" fillId="0" borderId="83" xfId="4" applyFont="1" applyBorder="1" applyAlignment="1">
      <alignment horizontal="left" vertical="center"/>
    </xf>
    <xf numFmtId="0" fontId="2" fillId="0" borderId="46" xfId="4" applyBorder="1" applyAlignment="1">
      <alignment horizontal="left" vertical="center"/>
    </xf>
    <xf numFmtId="0" fontId="2" fillId="0" borderId="13" xfId="4" applyBorder="1" applyAlignment="1">
      <alignment horizontal="left" vertical="center"/>
    </xf>
    <xf numFmtId="0" fontId="2" fillId="0" borderId="88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89" xfId="4" applyBorder="1" applyAlignment="1">
      <alignment horizontal="left" vertical="center"/>
    </xf>
    <xf numFmtId="0" fontId="2" fillId="0" borderId="46" xfId="4" applyBorder="1" applyAlignment="1">
      <alignment vertical="center"/>
    </xf>
    <xf numFmtId="0" fontId="2" fillId="0" borderId="13" xfId="4" applyBorder="1" applyAlignment="1">
      <alignment vertical="center"/>
    </xf>
    <xf numFmtId="0" fontId="2" fillId="0" borderId="88" xfId="4" applyBorder="1" applyAlignment="1">
      <alignment vertical="center"/>
    </xf>
    <xf numFmtId="0" fontId="2" fillId="0" borderId="43" xfId="4" applyBorder="1" applyAlignment="1">
      <alignment vertical="center"/>
    </xf>
    <xf numFmtId="0" fontId="2" fillId="0" borderId="89" xfId="4" applyBorder="1" applyAlignment="1">
      <alignment vertical="center"/>
    </xf>
    <xf numFmtId="38" fontId="13" fillId="0" borderId="34" xfId="3" applyFont="1" applyBorder="1" applyAlignment="1">
      <alignment vertical="center"/>
    </xf>
    <xf numFmtId="0" fontId="4" fillId="0" borderId="34" xfId="4" applyFont="1" applyBorder="1" applyAlignment="1">
      <alignment horizontal="left" vertical="center"/>
    </xf>
    <xf numFmtId="0" fontId="4" fillId="0" borderId="106" xfId="4" applyFont="1" applyBorder="1" applyAlignment="1">
      <alignment horizontal="left" vertical="center"/>
    </xf>
    <xf numFmtId="38" fontId="13" fillId="0" borderId="106" xfId="3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25" fillId="0" borderId="0" xfId="4" applyFont="1" applyAlignment="1">
      <alignment horizontal="right"/>
    </xf>
    <xf numFmtId="0" fontId="36" fillId="0" borderId="0" xfId="4" applyFont="1" applyAlignment="1">
      <alignment horizontal="center" vertical="center"/>
    </xf>
    <xf numFmtId="0" fontId="25" fillId="0" borderId="63" xfId="4" applyFont="1" applyBorder="1" applyAlignment="1">
      <alignment horizontal="center" vertical="center"/>
    </xf>
    <xf numFmtId="0" fontId="25" fillId="0" borderId="64" xfId="4" applyFont="1" applyBorder="1" applyAlignment="1">
      <alignment horizontal="center" vertical="center"/>
    </xf>
    <xf numFmtId="0" fontId="25" fillId="0" borderId="82" xfId="4" applyFont="1" applyBorder="1" applyAlignment="1">
      <alignment horizontal="center" vertical="center"/>
    </xf>
    <xf numFmtId="0" fontId="25" fillId="0" borderId="94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83" xfId="4" applyFont="1" applyBorder="1" applyAlignment="1">
      <alignment horizontal="center" vertical="center"/>
    </xf>
    <xf numFmtId="0" fontId="25" fillId="0" borderId="98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5" fillId="0" borderId="89" xfId="4" applyFont="1" applyBorder="1" applyAlignment="1">
      <alignment horizontal="center" vertical="center"/>
    </xf>
    <xf numFmtId="0" fontId="36" fillId="0" borderId="80" xfId="4" applyFont="1" applyBorder="1" applyAlignment="1">
      <alignment horizontal="center" vertical="center" shrinkToFit="1"/>
    </xf>
    <xf numFmtId="0" fontId="36" fillId="0" borderId="64" xfId="4" applyFont="1" applyBorder="1" applyAlignment="1">
      <alignment horizontal="center" vertical="center" shrinkToFit="1"/>
    </xf>
    <xf numFmtId="0" fontId="36" fillId="0" borderId="74" xfId="4" applyFont="1" applyBorder="1" applyAlignment="1">
      <alignment horizontal="center" vertical="center" shrinkToFit="1"/>
    </xf>
    <xf numFmtId="0" fontId="36" fillId="0" borderId="0" xfId="4" applyFont="1" applyAlignment="1">
      <alignment horizontal="center" vertical="center" shrinkToFit="1"/>
    </xf>
    <xf numFmtId="0" fontId="36" fillId="0" borderId="88" xfId="4" applyFont="1" applyBorder="1" applyAlignment="1">
      <alignment horizontal="center" vertical="center" shrinkToFit="1"/>
    </xf>
    <xf numFmtId="0" fontId="36" fillId="0" borderId="43" xfId="4" applyFont="1" applyBorder="1" applyAlignment="1">
      <alignment horizontal="center" vertical="center" shrinkToFit="1"/>
    </xf>
    <xf numFmtId="0" fontId="25" fillId="0" borderId="99" xfId="4" applyFont="1" applyBorder="1" applyAlignment="1">
      <alignment horizontal="center" vertical="center"/>
    </xf>
    <xf numFmtId="0" fontId="25" fillId="0" borderId="79" xfId="4" applyFont="1" applyBorder="1" applyAlignment="1">
      <alignment horizontal="center" vertical="center"/>
    </xf>
    <xf numFmtId="0" fontId="25" fillId="0" borderId="100" xfId="4" applyFont="1" applyBorder="1" applyAlignment="1">
      <alignment horizontal="left" vertical="center"/>
    </xf>
    <xf numFmtId="0" fontId="25" fillId="0" borderId="101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38" fontId="32" fillId="0" borderId="34" xfId="4" applyNumberFormat="1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104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105" xfId="4" applyFont="1" applyBorder="1" applyAlignment="1">
      <alignment horizontal="center" vertical="center"/>
    </xf>
    <xf numFmtId="0" fontId="25" fillId="0" borderId="10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25" fillId="0" borderId="54" xfId="4" applyFont="1" applyBorder="1" applyAlignment="1">
      <alignment horizontal="center" vertical="center"/>
    </xf>
    <xf numFmtId="176" fontId="32" fillId="0" borderId="4" xfId="4" applyNumberFormat="1" applyFont="1" applyBorder="1" applyAlignment="1">
      <alignment horizontal="center" vertical="center"/>
    </xf>
    <xf numFmtId="176" fontId="32" fillId="0" borderId="42" xfId="4" applyNumberFormat="1" applyFont="1" applyBorder="1" applyAlignment="1">
      <alignment horizontal="center" vertical="center"/>
    </xf>
    <xf numFmtId="176" fontId="32" fillId="0" borderId="29" xfId="4" applyNumberFormat="1" applyFont="1" applyBorder="1" applyAlignment="1">
      <alignment horizontal="center" vertical="center"/>
    </xf>
    <xf numFmtId="0" fontId="14" fillId="0" borderId="34" xfId="4" applyFont="1" applyBorder="1" applyAlignment="1">
      <alignment horizontal="right"/>
    </xf>
    <xf numFmtId="0" fontId="4" fillId="0" borderId="47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38" fontId="14" fillId="0" borderId="34" xfId="4" applyNumberFormat="1" applyFont="1" applyBorder="1" applyAlignment="1">
      <alignment horizontal="right"/>
    </xf>
    <xf numFmtId="0" fontId="4" fillId="0" borderId="74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8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4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38" fontId="14" fillId="0" borderId="34" xfId="3" applyFont="1" applyBorder="1" applyAlignment="1">
      <alignment horizontal="right"/>
    </xf>
    <xf numFmtId="0" fontId="14" fillId="0" borderId="34" xfId="4" applyFont="1" applyBorder="1" applyAlignment="1">
      <alignment horizontal="center"/>
    </xf>
    <xf numFmtId="0" fontId="4" fillId="0" borderId="47" xfId="4" applyFont="1" applyBorder="1" applyAlignment="1">
      <alignment horizontal="center" vertical="top"/>
    </xf>
    <xf numFmtId="0" fontId="4" fillId="0" borderId="46" xfId="4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0" fontId="4" fillId="0" borderId="74" xfId="4" applyFont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83" xfId="4" applyFont="1" applyBorder="1" applyAlignment="1">
      <alignment horizontal="center" vertical="top"/>
    </xf>
    <xf numFmtId="0" fontId="4" fillId="0" borderId="88" xfId="4" applyFont="1" applyBorder="1" applyAlignment="1">
      <alignment horizontal="center" vertical="top"/>
    </xf>
    <xf numFmtId="0" fontId="4" fillId="0" borderId="43" xfId="4" applyFont="1" applyBorder="1" applyAlignment="1">
      <alignment horizontal="center" vertical="top"/>
    </xf>
    <xf numFmtId="0" fontId="4" fillId="0" borderId="89" xfId="4" applyFont="1" applyBorder="1" applyAlignment="1">
      <alignment horizontal="center" vertical="top"/>
    </xf>
    <xf numFmtId="0" fontId="4" fillId="0" borderId="34" xfId="4" applyFont="1" applyBorder="1" applyAlignment="1">
      <alignment horizontal="center"/>
    </xf>
    <xf numFmtId="0" fontId="14" fillId="0" borderId="4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4" fillId="0" borderId="43" xfId="4" applyFont="1" applyBorder="1" applyAlignment="1">
      <alignment horizontal="left"/>
    </xf>
    <xf numFmtId="0" fontId="4" fillId="0" borderId="104" xfId="4" applyFont="1" applyBorder="1" applyAlignment="1">
      <alignment horizontal="center" vertical="top"/>
    </xf>
    <xf numFmtId="0" fontId="4" fillId="0" borderId="34" xfId="4" applyFont="1" applyBorder="1" applyAlignment="1">
      <alignment horizontal="center" vertical="top"/>
    </xf>
    <xf numFmtId="0" fontId="4" fillId="0" borderId="106" xfId="4" applyFont="1" applyBorder="1" applyAlignment="1">
      <alignment horizontal="center" vertical="top"/>
    </xf>
    <xf numFmtId="0" fontId="14" fillId="0" borderId="4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89" xfId="4" applyFont="1" applyBorder="1" applyAlignment="1">
      <alignment horizontal="center" vertical="center"/>
    </xf>
    <xf numFmtId="38" fontId="13" fillId="0" borderId="34" xfId="3" applyFont="1" applyBorder="1" applyAlignment="1">
      <alignment horizontal="right"/>
    </xf>
    <xf numFmtId="38" fontId="14" fillId="0" borderId="4" xfId="3" applyFont="1" applyBorder="1" applyAlignment="1">
      <alignment horizontal="right"/>
    </xf>
    <xf numFmtId="38" fontId="14" fillId="0" borderId="42" xfId="3" applyFont="1" applyBorder="1" applyAlignment="1">
      <alignment horizontal="right"/>
    </xf>
    <xf numFmtId="38" fontId="14" fillId="0" borderId="29" xfId="3" applyFont="1" applyBorder="1" applyAlignment="1">
      <alignment horizontal="right"/>
    </xf>
    <xf numFmtId="0" fontId="2" fillId="0" borderId="46" xfId="4" applyBorder="1" applyAlignment="1">
      <alignment horizontal="center" vertical="top"/>
    </xf>
    <xf numFmtId="0" fontId="2" fillId="0" borderId="13" xfId="4" applyBorder="1" applyAlignment="1">
      <alignment horizontal="center" vertical="top"/>
    </xf>
    <xf numFmtId="0" fontId="2" fillId="0" borderId="74" xfId="4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2" fillId="0" borderId="83" xfId="4" applyBorder="1" applyAlignment="1">
      <alignment horizontal="center" vertical="top"/>
    </xf>
    <xf numFmtId="0" fontId="2" fillId="0" borderId="88" xfId="4" applyBorder="1" applyAlignment="1">
      <alignment horizontal="center" vertical="top"/>
    </xf>
    <xf numFmtId="0" fontId="2" fillId="0" borderId="43" xfId="4" applyBorder="1" applyAlignment="1">
      <alignment horizontal="center" vertical="top"/>
    </xf>
    <xf numFmtId="0" fontId="2" fillId="0" borderId="89" xfId="4" applyBorder="1" applyAlignment="1">
      <alignment horizontal="center" vertical="top"/>
    </xf>
    <xf numFmtId="0" fontId="4" fillId="0" borderId="4" xfId="4" applyFont="1" applyBorder="1" applyAlignment="1">
      <alignment horizontal="center" shrinkToFit="1"/>
    </xf>
    <xf numFmtId="0" fontId="4" fillId="0" borderId="42" xfId="4" applyFont="1" applyBorder="1" applyAlignment="1">
      <alignment horizontal="center" shrinkToFit="1"/>
    </xf>
    <xf numFmtId="0" fontId="4" fillId="0" borderId="29" xfId="4" applyFont="1" applyBorder="1" applyAlignment="1">
      <alignment horizontal="center" shrinkToFit="1"/>
    </xf>
    <xf numFmtId="0" fontId="15" fillId="0" borderId="45" xfId="4" applyFont="1" applyBorder="1" applyAlignment="1">
      <alignment horizontal="center" vertical="center"/>
    </xf>
    <xf numFmtId="0" fontId="4" fillId="0" borderId="0" xfId="4" applyFont="1" applyAlignment="1">
      <alignment horizontal="right"/>
    </xf>
    <xf numFmtId="0" fontId="25" fillId="0" borderId="100" xfId="4" applyFont="1" applyBorder="1" applyAlignment="1">
      <alignment horizontal="center" vertical="center"/>
    </xf>
    <xf numFmtId="0" fontId="25" fillId="0" borderId="101" xfId="4" applyFont="1" applyBorder="1" applyAlignment="1">
      <alignment horizontal="center" vertical="center"/>
    </xf>
    <xf numFmtId="0" fontId="25" fillId="0" borderId="102" xfId="4" applyFont="1" applyBorder="1" applyAlignment="1">
      <alignment horizontal="center" vertical="center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14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29" name="AutoShape 1">
          <a:extLst>
            <a:ext uri="{FF2B5EF4-FFF2-40B4-BE49-F238E27FC236}">
              <a16:creationId xmlns:a16="http://schemas.microsoft.com/office/drawing/2014/main" id="{FF071DBA-7909-4671-BDAD-EA7966D0FE55}"/>
            </a:ext>
          </a:extLst>
        </xdr:cNvPr>
        <xdr:cNvSpPr>
          <a:spLocks/>
        </xdr:cNvSpPr>
      </xdr:nvSpPr>
      <xdr:spPr bwMode="auto">
        <a:xfrm>
          <a:off x="326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0" name="AutoShape 4">
          <a:extLst>
            <a:ext uri="{FF2B5EF4-FFF2-40B4-BE49-F238E27FC236}">
              <a16:creationId xmlns:a16="http://schemas.microsoft.com/office/drawing/2014/main" id="{672C0673-B010-40CD-B0D6-105875BCBF0E}"/>
            </a:ext>
          </a:extLst>
        </xdr:cNvPr>
        <xdr:cNvSpPr>
          <a:spLocks/>
        </xdr:cNvSpPr>
      </xdr:nvSpPr>
      <xdr:spPr bwMode="auto">
        <a:xfrm>
          <a:off x="3333750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1" name="AutoShape 5">
          <a:extLst>
            <a:ext uri="{FF2B5EF4-FFF2-40B4-BE49-F238E27FC236}">
              <a16:creationId xmlns:a16="http://schemas.microsoft.com/office/drawing/2014/main" id="{C608B7AE-A4C2-4A6A-B070-E9FBDB13650B}"/>
            </a:ext>
          </a:extLst>
        </xdr:cNvPr>
        <xdr:cNvSpPr>
          <a:spLocks/>
        </xdr:cNvSpPr>
      </xdr:nvSpPr>
      <xdr:spPr bwMode="auto">
        <a:xfrm>
          <a:off x="332422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2" name="AutoShape 6">
          <a:extLst>
            <a:ext uri="{FF2B5EF4-FFF2-40B4-BE49-F238E27FC236}">
              <a16:creationId xmlns:a16="http://schemas.microsoft.com/office/drawing/2014/main" id="{B9B68E9F-FA35-4626-8C5B-190B1C879509}"/>
            </a:ext>
          </a:extLst>
        </xdr:cNvPr>
        <xdr:cNvSpPr>
          <a:spLocks/>
        </xdr:cNvSpPr>
      </xdr:nvSpPr>
      <xdr:spPr bwMode="auto">
        <a:xfrm>
          <a:off x="334327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514350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3" name="AutoShape 7">
          <a:extLst>
            <a:ext uri="{FF2B5EF4-FFF2-40B4-BE49-F238E27FC236}">
              <a16:creationId xmlns:a16="http://schemas.microsoft.com/office/drawing/2014/main" id="{AA5C83F9-0216-4AB4-82ED-D5C3F3433735}"/>
            </a:ext>
          </a:extLst>
        </xdr:cNvPr>
        <xdr:cNvSpPr>
          <a:spLocks/>
        </xdr:cNvSpPr>
      </xdr:nvSpPr>
      <xdr:spPr bwMode="auto">
        <a:xfrm>
          <a:off x="33147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3281" name="Picture 13" descr="nannichi">
          <a:extLst>
            <a:ext uri="{FF2B5EF4-FFF2-40B4-BE49-F238E27FC236}">
              <a16:creationId xmlns:a16="http://schemas.microsoft.com/office/drawing/2014/main" id="{E751A606-AFF9-43B3-8E7F-9FDAA845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7CECECC9-DD9E-4AC5-A024-264C070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124690</xdr:colOff>
      <xdr:row>34</xdr:row>
      <xdr:rowOff>252845</xdr:rowOff>
    </xdr:from>
    <xdr:to>
      <xdr:col>29</xdr:col>
      <xdr:colOff>477115</xdr:colOff>
      <xdr:row>41</xdr:row>
      <xdr:rowOff>42429</xdr:rowOff>
    </xdr:to>
    <xdr:pic>
      <xdr:nvPicPr>
        <xdr:cNvPr id="3" name="Picture 13" descr="nannichi">
          <a:extLst>
            <a:ext uri="{FF2B5EF4-FFF2-40B4-BE49-F238E27FC236}">
              <a16:creationId xmlns:a16="http://schemas.microsoft.com/office/drawing/2014/main" id="{E6F1E0BF-82CB-48AA-8435-B9570454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8054" y="10176163"/>
          <a:ext cx="2257425" cy="172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9378" name="Picture 13" descr="nannichi">
          <a:extLst>
            <a:ext uri="{FF2B5EF4-FFF2-40B4-BE49-F238E27FC236}">
              <a16:creationId xmlns:a16="http://schemas.microsoft.com/office/drawing/2014/main" id="{96AFDCED-E05D-4735-8757-1A9ADBA6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E5A16739-8806-4BB7-B5FC-C16B0F2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showZeros="0" tabSelected="1" zoomScale="80" workbookViewId="0">
      <selection activeCell="H15" sqref="H15:I15"/>
    </sheetView>
  </sheetViews>
  <sheetFormatPr defaultColWidth="8" defaultRowHeight="13.5"/>
  <cols>
    <col min="1" max="1" width="9" style="14" customWidth="1"/>
    <col min="2" max="2" width="20.625" style="14" customWidth="1"/>
    <col min="3" max="13" width="7.125" style="14" customWidth="1"/>
    <col min="14" max="14" width="22.75" style="14" bestFit="1" customWidth="1"/>
    <col min="15" max="15" width="20.625" style="14" customWidth="1"/>
    <col min="16" max="224" width="9" style="14" customWidth="1"/>
    <col min="225" max="225" width="9.75" style="14" customWidth="1"/>
    <col min="226" max="231" width="5.5" style="14" customWidth="1"/>
    <col min="232" max="232" width="6.5" style="14" customWidth="1"/>
    <col min="233" max="233" width="9.5" style="14" customWidth="1"/>
    <col min="234" max="234" width="12.125" style="14" customWidth="1"/>
    <col min="235" max="236" width="5.5" style="14" customWidth="1"/>
    <col min="237" max="237" width="22.125" style="14" bestFit="1" customWidth="1"/>
    <col min="238" max="238" width="10.5" style="14" bestFit="1" customWidth="1"/>
    <col min="239" max="16384" width="8" style="14"/>
  </cols>
  <sheetData>
    <row r="1" spans="2:15" ht="20.100000000000001" customHeight="1"/>
    <row r="2" spans="2:15" ht="30" customHeight="1" thickBot="1">
      <c r="O2" s="49">
        <v>45809</v>
      </c>
    </row>
    <row r="3" spans="2:15" ht="30" customHeight="1">
      <c r="B3" s="50" t="s">
        <v>880</v>
      </c>
      <c r="C3" s="525" t="s">
        <v>881</v>
      </c>
      <c r="D3" s="526"/>
      <c r="E3" s="526"/>
      <c r="F3" s="526"/>
      <c r="G3" s="526"/>
      <c r="H3" s="526"/>
      <c r="I3" s="526"/>
      <c r="J3" s="526"/>
      <c r="K3" s="526"/>
      <c r="L3" s="526"/>
      <c r="M3" s="527"/>
    </row>
    <row r="4" spans="2:15" ht="30" customHeight="1">
      <c r="B4" s="523"/>
      <c r="C4" s="541"/>
      <c r="D4" s="542"/>
      <c r="E4" s="542"/>
      <c r="F4" s="542"/>
      <c r="G4" s="542"/>
      <c r="H4" s="542"/>
      <c r="I4" s="542"/>
      <c r="J4" s="542"/>
      <c r="K4" s="542"/>
      <c r="L4" s="542"/>
      <c r="M4" s="543"/>
    </row>
    <row r="5" spans="2:15" ht="30" customHeight="1" thickBot="1">
      <c r="B5" s="524"/>
      <c r="C5" s="544" t="s">
        <v>882</v>
      </c>
      <c r="D5" s="545"/>
      <c r="E5" s="545"/>
      <c r="F5" s="545"/>
      <c r="G5" s="545"/>
      <c r="H5" s="545"/>
      <c r="I5" s="545"/>
      <c r="J5" s="545"/>
      <c r="K5" s="545"/>
      <c r="L5" s="545"/>
      <c r="M5" s="546"/>
    </row>
    <row r="6" spans="2:15" ht="30" customHeight="1">
      <c r="C6" s="529"/>
      <c r="D6" s="530"/>
      <c r="E6" s="530"/>
      <c r="F6" s="530"/>
      <c r="G6" s="530"/>
      <c r="H6" s="530"/>
      <c r="I6" s="530"/>
      <c r="J6" s="530"/>
      <c r="K6" s="530"/>
      <c r="L6" s="530"/>
      <c r="M6" s="531"/>
    </row>
    <row r="7" spans="2:15" ht="30" customHeight="1">
      <c r="C7" s="532" t="s">
        <v>883</v>
      </c>
      <c r="D7" s="533"/>
      <c r="E7" s="533"/>
      <c r="F7" s="533"/>
      <c r="G7" s="533"/>
      <c r="H7" s="533"/>
      <c r="I7" s="533"/>
      <c r="J7" s="533"/>
      <c r="K7" s="533"/>
      <c r="L7" s="533"/>
      <c r="M7" s="534"/>
    </row>
    <row r="8" spans="2:15" ht="30" customHeight="1">
      <c r="C8" s="535"/>
      <c r="D8" s="536"/>
      <c r="E8" s="536"/>
      <c r="F8" s="536"/>
      <c r="G8" s="536"/>
      <c r="H8" s="536"/>
      <c r="I8" s="536"/>
      <c r="J8" s="536"/>
      <c r="K8" s="536"/>
      <c r="L8" s="536"/>
      <c r="M8" s="537"/>
    </row>
    <row r="9" spans="2:15" ht="30" customHeight="1">
      <c r="C9" s="538" t="s">
        <v>884</v>
      </c>
      <c r="D9" s="539"/>
      <c r="E9" s="539"/>
      <c r="F9" s="539"/>
      <c r="G9" s="539"/>
      <c r="H9" s="539"/>
      <c r="I9" s="539"/>
      <c r="J9" s="539"/>
      <c r="K9" s="539"/>
      <c r="L9" s="539"/>
      <c r="M9" s="540"/>
    </row>
    <row r="10" spans="2:15" ht="30" customHeight="1">
      <c r="C10" s="547"/>
      <c r="D10" s="548"/>
      <c r="E10" s="548"/>
      <c r="F10" s="548"/>
      <c r="G10" s="548"/>
      <c r="H10" s="548"/>
      <c r="I10" s="548"/>
      <c r="J10" s="548"/>
      <c r="K10" s="548"/>
      <c r="L10" s="548"/>
      <c r="M10" s="549"/>
    </row>
    <row r="11" spans="2:15" ht="30" customHeight="1">
      <c r="C11" s="544" t="s">
        <v>885</v>
      </c>
      <c r="D11" s="545"/>
      <c r="E11" s="545"/>
      <c r="F11" s="545"/>
      <c r="G11" s="545"/>
      <c r="H11" s="545"/>
      <c r="I11" s="545"/>
      <c r="J11" s="545"/>
      <c r="K11" s="545"/>
      <c r="L11" s="545"/>
      <c r="M11" s="546"/>
    </row>
    <row r="12" spans="2:15" ht="30" customHeight="1">
      <c r="C12" s="547"/>
      <c r="D12" s="548"/>
      <c r="E12" s="548"/>
      <c r="F12" s="548"/>
      <c r="G12" s="548"/>
      <c r="H12" s="548"/>
      <c r="I12" s="548"/>
      <c r="J12" s="548"/>
      <c r="K12" s="548"/>
      <c r="L12" s="548"/>
      <c r="M12" s="549"/>
    </row>
    <row r="13" spans="2:15" ht="30" customHeight="1" thickBot="1">
      <c r="C13" s="550"/>
      <c r="D13" s="551"/>
      <c r="E13" s="551"/>
      <c r="F13" s="551"/>
      <c r="G13" s="551"/>
      <c r="H13" s="551"/>
      <c r="I13" s="551"/>
      <c r="J13" s="551"/>
      <c r="K13" s="551"/>
      <c r="L13" s="551"/>
      <c r="M13" s="552"/>
    </row>
    <row r="14" spans="2:15" ht="20.100000000000001" customHeight="1"/>
    <row r="15" spans="2:15" s="88" customFormat="1" ht="20.100000000000001" customHeight="1">
      <c r="C15" s="553" t="s">
        <v>886</v>
      </c>
      <c r="D15" s="553"/>
      <c r="E15" s="553"/>
      <c r="F15" s="553" t="s">
        <v>895</v>
      </c>
      <c r="G15" s="553"/>
      <c r="H15" s="553" t="s">
        <v>896</v>
      </c>
      <c r="I15" s="553"/>
      <c r="J15" s="553" t="s">
        <v>897</v>
      </c>
      <c r="K15" s="553"/>
      <c r="L15" s="553" t="s">
        <v>894</v>
      </c>
      <c r="M15" s="553"/>
    </row>
    <row r="16" spans="2:15" s="52" customFormat="1" ht="21.95" customHeight="1">
      <c r="C16" s="555" t="s">
        <v>887</v>
      </c>
      <c r="D16" s="555"/>
      <c r="E16" s="555"/>
      <c r="F16" s="528">
        <f>SUM(南日本!W50)</f>
        <v>0</v>
      </c>
      <c r="G16" s="528"/>
      <c r="H16" s="528">
        <f>SUM(南日本!W51)</f>
        <v>0</v>
      </c>
      <c r="I16" s="528"/>
      <c r="J16" s="528">
        <f>SUM(南日本!W52)</f>
        <v>0</v>
      </c>
      <c r="K16" s="528"/>
      <c r="L16" s="528">
        <f>SUM(F16:K16)</f>
        <v>0</v>
      </c>
      <c r="M16" s="528"/>
    </row>
    <row r="17" spans="3:13" s="52" customFormat="1" ht="21.95" customHeight="1">
      <c r="C17" s="556" t="s">
        <v>888</v>
      </c>
      <c r="D17" s="556"/>
      <c r="E17" s="556"/>
      <c r="F17" s="528">
        <f>SUM(朝日!Z45,朝日!Z46)</f>
        <v>0</v>
      </c>
      <c r="G17" s="528"/>
      <c r="H17" s="528">
        <f>SUM(朝日!Z47,朝日!Z48)</f>
        <v>0</v>
      </c>
      <c r="I17" s="528"/>
      <c r="J17" s="528">
        <f>SUM(朝日!Z49,朝日!Z50)</f>
        <v>0</v>
      </c>
      <c r="K17" s="528"/>
      <c r="L17" s="528">
        <f t="shared" ref="L17:L19" si="0">SUM(F17:K17)</f>
        <v>0</v>
      </c>
      <c r="M17" s="528"/>
    </row>
    <row r="18" spans="3:13" s="52" customFormat="1" ht="21.95" customHeight="1">
      <c r="C18" s="557" t="s">
        <v>889</v>
      </c>
      <c r="D18" s="557"/>
      <c r="E18" s="557"/>
      <c r="F18" s="528">
        <f>SUM(読売!AA43:AA44)</f>
        <v>0</v>
      </c>
      <c r="G18" s="528"/>
      <c r="H18" s="528">
        <f>SUM(読売!AA45:AA46)</f>
        <v>0</v>
      </c>
      <c r="I18" s="528"/>
      <c r="J18" s="528">
        <f>SUM(読売!AA47:AA48)</f>
        <v>0</v>
      </c>
      <c r="K18" s="528"/>
      <c r="L18" s="528">
        <f t="shared" si="0"/>
        <v>0</v>
      </c>
      <c r="M18" s="528"/>
    </row>
    <row r="19" spans="3:13" s="52" customFormat="1" ht="21.95" customHeight="1">
      <c r="C19" s="558" t="s">
        <v>890</v>
      </c>
      <c r="D19" s="558"/>
      <c r="E19" s="558"/>
      <c r="F19" s="528">
        <f>SUM(毎日!AD44:AD45)</f>
        <v>0</v>
      </c>
      <c r="G19" s="528"/>
      <c r="H19" s="528">
        <f>SUM(毎日!AD46:AD47)</f>
        <v>0</v>
      </c>
      <c r="I19" s="528"/>
      <c r="J19" s="528">
        <f>SUM(毎日!AD49)</f>
        <v>0</v>
      </c>
      <c r="K19" s="528"/>
      <c r="L19" s="528">
        <f t="shared" si="0"/>
        <v>0</v>
      </c>
      <c r="M19" s="528"/>
    </row>
    <row r="20" spans="3:13" s="52" customFormat="1" ht="21.95" customHeight="1">
      <c r="C20" s="559" t="s">
        <v>891</v>
      </c>
      <c r="D20" s="559"/>
      <c r="E20" s="559"/>
      <c r="F20" s="528">
        <f>SUM(日経!AD41:AD42)</f>
        <v>0</v>
      </c>
      <c r="G20" s="528"/>
      <c r="H20" s="528">
        <f>SUM(日経!AD43:AD44)</f>
        <v>0</v>
      </c>
      <c r="I20" s="528"/>
      <c r="J20" s="528">
        <f>SUM(日経!AD46:AD47)</f>
        <v>0</v>
      </c>
      <c r="K20" s="528"/>
      <c r="L20" s="528">
        <f>SUM(F20:K20)</f>
        <v>0</v>
      </c>
      <c r="M20" s="528"/>
    </row>
    <row r="21" spans="3:13" s="52" customFormat="1" ht="21.95" customHeight="1">
      <c r="C21" s="554"/>
      <c r="D21" s="554"/>
      <c r="E21" s="554"/>
      <c r="F21" s="528"/>
      <c r="G21" s="528"/>
      <c r="H21" s="528"/>
      <c r="I21" s="528"/>
      <c r="J21" s="528"/>
      <c r="K21" s="528"/>
      <c r="L21" s="528"/>
      <c r="M21" s="528"/>
    </row>
    <row r="22" spans="3:13" s="52" customFormat="1" ht="21.95" customHeight="1">
      <c r="C22" s="554" t="s">
        <v>892</v>
      </c>
      <c r="D22" s="554"/>
      <c r="E22" s="554"/>
      <c r="F22" s="528"/>
      <c r="G22" s="528"/>
      <c r="H22" s="528"/>
      <c r="I22" s="528"/>
      <c r="J22" s="528">
        <f>SUM(南海日日!M48)</f>
        <v>0</v>
      </c>
      <c r="K22" s="528"/>
      <c r="L22" s="528">
        <f>SUM(F22:K22)</f>
        <v>0</v>
      </c>
      <c r="M22" s="528"/>
    </row>
    <row r="23" spans="3:13" s="52" customFormat="1" ht="21.95" customHeight="1">
      <c r="C23" s="554" t="s">
        <v>893</v>
      </c>
      <c r="D23" s="554"/>
      <c r="E23" s="554"/>
      <c r="F23" s="528"/>
      <c r="G23" s="528"/>
      <c r="H23" s="528"/>
      <c r="I23" s="528"/>
      <c r="J23" s="528">
        <f>SUM(奄美!AE54)</f>
        <v>0</v>
      </c>
      <c r="K23" s="528"/>
      <c r="L23" s="528">
        <f>SUM(F23:K23)</f>
        <v>0</v>
      </c>
      <c r="M23" s="528"/>
    </row>
    <row r="24" spans="3:13" s="52" customFormat="1" ht="21.95" customHeight="1">
      <c r="C24" s="554"/>
      <c r="D24" s="554"/>
      <c r="E24" s="554"/>
      <c r="F24" s="528"/>
      <c r="G24" s="528"/>
      <c r="H24" s="528"/>
      <c r="I24" s="528"/>
      <c r="J24" s="528"/>
      <c r="K24" s="528"/>
      <c r="L24" s="528"/>
      <c r="M24" s="528"/>
    </row>
    <row r="25" spans="3:13" s="52" customFormat="1" ht="21.95" customHeight="1">
      <c r="C25" s="553" t="s">
        <v>894</v>
      </c>
      <c r="D25" s="553"/>
      <c r="E25" s="553"/>
      <c r="F25" s="528">
        <f>SUM(F16:G24)</f>
        <v>0</v>
      </c>
      <c r="G25" s="528"/>
      <c r="H25" s="528">
        <f t="shared" ref="H25" si="1">SUM(H16:I24)</f>
        <v>0</v>
      </c>
      <c r="I25" s="528"/>
      <c r="J25" s="528">
        <f t="shared" ref="J25" si="2">SUM(J16:K24)</f>
        <v>0</v>
      </c>
      <c r="K25" s="528"/>
      <c r="L25" s="528">
        <f t="shared" ref="L25" si="3">SUM(L16:M24)</f>
        <v>0</v>
      </c>
      <c r="M25" s="528"/>
    </row>
  </sheetData>
  <mergeCells count="67">
    <mergeCell ref="C23:E23"/>
    <mergeCell ref="C24:E24"/>
    <mergeCell ref="C25:E25"/>
    <mergeCell ref="C15:E15"/>
    <mergeCell ref="C16:E16"/>
    <mergeCell ref="C17:E17"/>
    <mergeCell ref="C18:E18"/>
    <mergeCell ref="C19:E19"/>
    <mergeCell ref="C20:E20"/>
    <mergeCell ref="C21:E21"/>
    <mergeCell ref="C22:E22"/>
    <mergeCell ref="J24:K24"/>
    <mergeCell ref="J25:K25"/>
    <mergeCell ref="L16:M16"/>
    <mergeCell ref="L17:M17"/>
    <mergeCell ref="L18:M18"/>
    <mergeCell ref="L19:M19"/>
    <mergeCell ref="L20:M20"/>
    <mergeCell ref="L21:M21"/>
    <mergeCell ref="L22:M22"/>
    <mergeCell ref="L23:M23"/>
    <mergeCell ref="J16:K16"/>
    <mergeCell ref="J19:K19"/>
    <mergeCell ref="J20:K20"/>
    <mergeCell ref="J21:K21"/>
    <mergeCell ref="L24:M24"/>
    <mergeCell ref="L25:M25"/>
    <mergeCell ref="H24:I24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F21:G21"/>
    <mergeCell ref="F22:G22"/>
    <mergeCell ref="F18:G18"/>
    <mergeCell ref="H25:I25"/>
    <mergeCell ref="F23:G23"/>
    <mergeCell ref="F19:G19"/>
    <mergeCell ref="J15:K15"/>
    <mergeCell ref="L15:M15"/>
    <mergeCell ref="F20:G20"/>
    <mergeCell ref="F15:G15"/>
    <mergeCell ref="F17:G17"/>
    <mergeCell ref="H15:I15"/>
    <mergeCell ref="F16:G16"/>
    <mergeCell ref="B4:B5"/>
    <mergeCell ref="C3:M3"/>
    <mergeCell ref="J22:K22"/>
    <mergeCell ref="J23:K23"/>
    <mergeCell ref="J17:K17"/>
    <mergeCell ref="J18:K18"/>
    <mergeCell ref="C6:M6"/>
    <mergeCell ref="C7:M7"/>
    <mergeCell ref="C8:M8"/>
    <mergeCell ref="C9:M9"/>
    <mergeCell ref="C4:M4"/>
    <mergeCell ref="C5:M5"/>
    <mergeCell ref="C10:M10"/>
    <mergeCell ref="C12:M12"/>
    <mergeCell ref="C11:M11"/>
    <mergeCell ref="C13:M13"/>
  </mergeCells>
  <phoneticPr fontI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84"/>
  <sheetViews>
    <sheetView showZeros="0" zoomScale="60" zoomScaleNormal="60" workbookViewId="0">
      <selection activeCell="G9" sqref="G9:AH9"/>
    </sheetView>
  </sheetViews>
  <sheetFormatPr defaultRowHeight="18" customHeight="1"/>
  <cols>
    <col min="1" max="1" width="5" style="14" customWidth="1"/>
    <col min="2" max="34" width="4.25" style="14" customWidth="1"/>
    <col min="35" max="39" width="5" style="14" customWidth="1"/>
    <col min="40" max="16384" width="9" style="14"/>
  </cols>
  <sheetData>
    <row r="1" spans="1:35" ht="29.25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144" t="s">
        <v>650</v>
      </c>
      <c r="L1" s="1144"/>
      <c r="M1" s="1144"/>
      <c r="N1" s="1144"/>
      <c r="O1" s="1144"/>
      <c r="P1" s="1144"/>
      <c r="Q1" s="1144"/>
      <c r="R1" s="1144"/>
      <c r="S1" s="1144"/>
      <c r="T1" s="1144"/>
      <c r="U1" s="1144"/>
      <c r="V1" s="1144"/>
      <c r="W1" s="1144"/>
      <c r="X1" s="101"/>
      <c r="Y1" s="101"/>
      <c r="Z1" s="101"/>
      <c r="AA1" s="101"/>
      <c r="AB1" s="101"/>
      <c r="AC1" s="1145" t="s">
        <v>933</v>
      </c>
      <c r="AD1" s="1145"/>
      <c r="AE1" s="1145"/>
      <c r="AF1" s="1145"/>
      <c r="AG1" s="1145"/>
      <c r="AH1" s="1145"/>
      <c r="AI1" s="101"/>
    </row>
    <row r="2" spans="1:35" s="89" customFormat="1" ht="21.95" customHeight="1">
      <c r="B2" s="1059" t="s">
        <v>490</v>
      </c>
      <c r="C2" s="1060"/>
      <c r="D2" s="1060"/>
      <c r="E2" s="1060"/>
      <c r="F2" s="1061"/>
      <c r="G2" s="1068">
        <f>入力画面!C6</f>
        <v>0</v>
      </c>
      <c r="H2" s="1069"/>
      <c r="I2" s="1069"/>
      <c r="J2" s="1069"/>
      <c r="K2" s="1069"/>
      <c r="L2" s="1069"/>
      <c r="M2" s="1069"/>
      <c r="N2" s="1069"/>
      <c r="O2" s="1069"/>
      <c r="P2" s="1069"/>
      <c r="Q2" s="1069"/>
      <c r="R2" s="1069"/>
      <c r="S2" s="1069"/>
      <c r="T2" s="1069"/>
      <c r="U2" s="1003" t="s">
        <v>491</v>
      </c>
      <c r="V2" s="1015">
        <f>入力画面!C12</f>
        <v>0</v>
      </c>
      <c r="W2" s="1016"/>
      <c r="X2" s="1016"/>
      <c r="Y2" s="1016"/>
      <c r="Z2" s="1016"/>
      <c r="AA2" s="1016"/>
      <c r="AB2" s="1016"/>
      <c r="AC2" s="1016"/>
      <c r="AD2" s="1016"/>
      <c r="AE2" s="1016"/>
      <c r="AF2" s="1016"/>
      <c r="AG2" s="1016"/>
      <c r="AH2" s="1017"/>
    </row>
    <row r="3" spans="1:35" s="89" customFormat="1" ht="21.95" customHeight="1">
      <c r="B3" s="1062"/>
      <c r="C3" s="1063"/>
      <c r="D3" s="1063"/>
      <c r="E3" s="1063"/>
      <c r="F3" s="1064"/>
      <c r="G3" s="1070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04"/>
      <c r="V3" s="1018"/>
      <c r="W3" s="1019"/>
      <c r="X3" s="1019"/>
      <c r="Y3" s="1019"/>
      <c r="Z3" s="1019"/>
      <c r="AA3" s="1019"/>
      <c r="AB3" s="1019"/>
      <c r="AC3" s="1019"/>
      <c r="AD3" s="1019"/>
      <c r="AE3" s="1019"/>
      <c r="AF3" s="1019"/>
      <c r="AG3" s="1019"/>
      <c r="AH3" s="1020"/>
    </row>
    <row r="4" spans="1:35" s="89" customFormat="1" ht="21.95" customHeight="1">
      <c r="B4" s="1062"/>
      <c r="C4" s="1063"/>
      <c r="D4" s="1063"/>
      <c r="E4" s="1063"/>
      <c r="F4" s="1064"/>
      <c r="G4" s="1070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04"/>
      <c r="V4" s="1018">
        <f>入力画面!C13</f>
        <v>0</v>
      </c>
      <c r="W4" s="1019"/>
      <c r="X4" s="1019"/>
      <c r="Y4" s="1019"/>
      <c r="Z4" s="1019"/>
      <c r="AA4" s="1019"/>
      <c r="AB4" s="1019"/>
      <c r="AC4" s="1019"/>
      <c r="AD4" s="1019"/>
      <c r="AE4" s="1019"/>
      <c r="AF4" s="1019"/>
      <c r="AG4" s="1019"/>
      <c r="AH4" s="1020"/>
    </row>
    <row r="5" spans="1:35" s="89" customFormat="1" ht="21.95" customHeight="1">
      <c r="B5" s="1065"/>
      <c r="C5" s="1066"/>
      <c r="D5" s="1066"/>
      <c r="E5" s="1066"/>
      <c r="F5" s="1067"/>
      <c r="G5" s="1072"/>
      <c r="H5" s="1073"/>
      <c r="I5" s="1073"/>
      <c r="J5" s="1073"/>
      <c r="K5" s="1073"/>
      <c r="L5" s="1073"/>
      <c r="M5" s="1073"/>
      <c r="N5" s="1073"/>
      <c r="O5" s="1073"/>
      <c r="P5" s="1073"/>
      <c r="Q5" s="1073"/>
      <c r="R5" s="1073"/>
      <c r="S5" s="1073"/>
      <c r="T5" s="1073"/>
      <c r="U5" s="1005"/>
      <c r="V5" s="1021"/>
      <c r="W5" s="1022"/>
      <c r="X5" s="1022"/>
      <c r="Y5" s="1022"/>
      <c r="Z5" s="1022"/>
      <c r="AA5" s="1022"/>
      <c r="AB5" s="1022"/>
      <c r="AC5" s="1022"/>
      <c r="AD5" s="1022"/>
      <c r="AE5" s="1022"/>
      <c r="AF5" s="1022"/>
      <c r="AG5" s="1022"/>
      <c r="AH5" s="1023"/>
    </row>
    <row r="6" spans="1:35" s="89" customFormat="1" ht="24.95" customHeight="1">
      <c r="B6" s="1085" t="s">
        <v>492</v>
      </c>
      <c r="C6" s="1086"/>
      <c r="D6" s="1086"/>
      <c r="E6" s="1086"/>
      <c r="F6" s="1086"/>
      <c r="G6" s="1083">
        <f>入力画面!C8</f>
        <v>0</v>
      </c>
      <c r="H6" s="1083"/>
      <c r="I6" s="1083"/>
      <c r="J6" s="1083"/>
      <c r="K6" s="1083"/>
      <c r="L6" s="1083"/>
      <c r="M6" s="1083"/>
      <c r="N6" s="1083"/>
      <c r="O6" s="1083"/>
      <c r="P6" s="1083"/>
      <c r="Q6" s="1083"/>
      <c r="R6" s="1083"/>
      <c r="S6" s="1083"/>
      <c r="T6" s="1012"/>
      <c r="U6" s="1004" t="s">
        <v>917</v>
      </c>
      <c r="V6" s="1006" t="s">
        <v>918</v>
      </c>
      <c r="W6" s="1007"/>
      <c r="X6" s="1007"/>
      <c r="Y6" s="1007"/>
      <c r="Z6" s="1007"/>
      <c r="AA6" s="1007"/>
      <c r="AB6" s="1007"/>
      <c r="AC6" s="1007"/>
      <c r="AD6" s="1007"/>
      <c r="AE6" s="1007"/>
      <c r="AF6" s="1007"/>
      <c r="AG6" s="1007"/>
      <c r="AH6" s="1008"/>
    </row>
    <row r="7" spans="1:35" s="89" customFormat="1" ht="24.95" customHeight="1">
      <c r="B7" s="1088" t="s">
        <v>493</v>
      </c>
      <c r="C7" s="1084"/>
      <c r="D7" s="1084"/>
      <c r="E7" s="1084"/>
      <c r="F7" s="1084"/>
      <c r="G7" s="1081">
        <f>入力画面!C4</f>
        <v>0</v>
      </c>
      <c r="H7" s="1081"/>
      <c r="I7" s="1081"/>
      <c r="J7" s="1084" t="s">
        <v>487</v>
      </c>
      <c r="K7" s="1084"/>
      <c r="L7" s="1084"/>
      <c r="M7" s="1089">
        <f>入力画面!B4</f>
        <v>0</v>
      </c>
      <c r="N7" s="1090"/>
      <c r="O7" s="1090"/>
      <c r="P7" s="1090"/>
      <c r="Q7" s="1090"/>
      <c r="R7" s="1090"/>
      <c r="S7" s="1090"/>
      <c r="T7" s="1091"/>
      <c r="U7" s="1004"/>
      <c r="V7" s="1009" t="s">
        <v>695</v>
      </c>
      <c r="W7" s="1010"/>
      <c r="X7" s="1010"/>
      <c r="Y7" s="1010"/>
      <c r="Z7" s="1010"/>
      <c r="AA7" s="1010"/>
      <c r="AB7" s="1010"/>
      <c r="AC7" s="1010"/>
      <c r="AD7" s="1010"/>
      <c r="AE7" s="1010"/>
      <c r="AF7" s="1010"/>
      <c r="AG7" s="1010"/>
      <c r="AH7" s="1011"/>
    </row>
    <row r="8" spans="1:35" s="89" customFormat="1" ht="24.95" customHeight="1">
      <c r="B8" s="1087" t="s">
        <v>494</v>
      </c>
      <c r="C8" s="1081"/>
      <c r="D8" s="1081"/>
      <c r="E8" s="1081"/>
      <c r="F8" s="1081"/>
      <c r="G8" s="1080">
        <f>AE54</f>
        <v>0</v>
      </c>
      <c r="H8" s="1081"/>
      <c r="I8" s="1081"/>
      <c r="J8" s="1081"/>
      <c r="K8" s="1081"/>
      <c r="L8" s="1081"/>
      <c r="M8" s="1081"/>
      <c r="N8" s="1081"/>
      <c r="O8" s="1081"/>
      <c r="P8" s="1081"/>
      <c r="Q8" s="1081"/>
      <c r="R8" s="1081"/>
      <c r="S8" s="1081"/>
      <c r="T8" s="1082"/>
      <c r="U8" s="1005"/>
      <c r="V8" s="1012" t="s">
        <v>919</v>
      </c>
      <c r="W8" s="1013"/>
      <c r="X8" s="1013"/>
      <c r="Y8" s="1013"/>
      <c r="Z8" s="1013"/>
      <c r="AA8" s="1013"/>
      <c r="AB8" s="1013"/>
      <c r="AC8" s="1013"/>
      <c r="AD8" s="1013"/>
      <c r="AE8" s="1013"/>
      <c r="AF8" s="1013"/>
      <c r="AG8" s="1013"/>
      <c r="AH8" s="1014"/>
    </row>
    <row r="9" spans="1:35" s="89" customFormat="1" ht="24.95" customHeight="1" thickBot="1">
      <c r="B9" s="1074" t="s">
        <v>495</v>
      </c>
      <c r="C9" s="1075"/>
      <c r="D9" s="1075"/>
      <c r="E9" s="1075"/>
      <c r="F9" s="1075"/>
      <c r="G9" s="1146">
        <f>入力画面!C10</f>
        <v>0</v>
      </c>
      <c r="H9" s="1147"/>
      <c r="I9" s="1147"/>
      <c r="J9" s="1147"/>
      <c r="K9" s="1147"/>
      <c r="L9" s="1147"/>
      <c r="M9" s="1147"/>
      <c r="N9" s="1147"/>
      <c r="O9" s="1147"/>
      <c r="P9" s="1147"/>
      <c r="Q9" s="1147"/>
      <c r="R9" s="1147"/>
      <c r="S9" s="1147"/>
      <c r="T9" s="1147"/>
      <c r="U9" s="1147"/>
      <c r="V9" s="1147"/>
      <c r="W9" s="1147"/>
      <c r="X9" s="1147"/>
      <c r="Y9" s="1147"/>
      <c r="Z9" s="1147"/>
      <c r="AA9" s="1147"/>
      <c r="AB9" s="1147"/>
      <c r="AC9" s="1147"/>
      <c r="AD9" s="1147"/>
      <c r="AE9" s="1147"/>
      <c r="AF9" s="1147"/>
      <c r="AG9" s="1147"/>
      <c r="AH9" s="1148"/>
    </row>
    <row r="10" spans="1:35" ht="27.6" customHeight="1">
      <c r="B10" s="1118" t="s">
        <v>541</v>
      </c>
      <c r="C10" s="1118"/>
      <c r="D10" s="1118"/>
      <c r="E10" s="1118"/>
      <c r="F10" s="1118"/>
      <c r="G10" s="1118"/>
      <c r="S10" s="1118" t="s">
        <v>542</v>
      </c>
      <c r="T10" s="1118"/>
      <c r="U10" s="1118"/>
      <c r="V10" s="1118"/>
      <c r="W10" s="1118"/>
      <c r="X10" s="1118"/>
      <c r="Y10" s="1118"/>
      <c r="Z10" s="1118"/>
      <c r="AA10" s="1118"/>
      <c r="AB10" s="1118"/>
      <c r="AC10" s="1118"/>
      <c r="AD10" s="1118"/>
      <c r="AE10" s="1118"/>
      <c r="AF10" s="1118"/>
      <c r="AG10" s="1118"/>
      <c r="AH10" s="1118"/>
    </row>
    <row r="11" spans="1:35" ht="24.95" customHeight="1">
      <c r="B11" s="1056" t="s">
        <v>543</v>
      </c>
      <c r="C11" s="1056"/>
      <c r="D11" s="1056"/>
      <c r="E11" s="1056"/>
      <c r="F11" s="1056" t="s">
        <v>544</v>
      </c>
      <c r="G11" s="1056"/>
      <c r="H11" s="1056"/>
      <c r="I11" s="1056"/>
      <c r="J11" s="1056" t="s">
        <v>545</v>
      </c>
      <c r="K11" s="1056"/>
      <c r="L11" s="1056"/>
      <c r="M11" s="1056"/>
      <c r="N11" s="1056" t="s">
        <v>540</v>
      </c>
      <c r="O11" s="1056"/>
      <c r="P11" s="1056"/>
      <c r="Q11" s="1056"/>
      <c r="R11" s="97"/>
      <c r="S11" s="1056" t="s">
        <v>543</v>
      </c>
      <c r="T11" s="1056"/>
      <c r="U11" s="1056"/>
      <c r="V11" s="1056"/>
      <c r="W11" s="1056" t="s">
        <v>546</v>
      </c>
      <c r="X11" s="1056"/>
      <c r="Y11" s="1056"/>
      <c r="Z11" s="1056"/>
      <c r="AA11" s="1056" t="s">
        <v>545</v>
      </c>
      <c r="AB11" s="1056"/>
      <c r="AC11" s="1056"/>
      <c r="AD11" s="1056"/>
      <c r="AE11" s="1056" t="s">
        <v>540</v>
      </c>
      <c r="AF11" s="1056"/>
      <c r="AG11" s="1056"/>
      <c r="AH11" s="1056"/>
    </row>
    <row r="12" spans="1:35" ht="24.95" customHeight="1">
      <c r="B12" s="1120" t="s">
        <v>547</v>
      </c>
      <c r="C12" s="1120"/>
      <c r="D12" s="1120"/>
      <c r="E12" s="1120"/>
      <c r="F12" s="1093" t="s">
        <v>548</v>
      </c>
      <c r="G12" s="1094"/>
      <c r="H12" s="1094"/>
      <c r="I12" s="1095"/>
      <c r="J12" s="1092">
        <v>75</v>
      </c>
      <c r="K12" s="1092"/>
      <c r="L12" s="1092"/>
      <c r="M12" s="1092"/>
      <c r="N12" s="1092">
        <v>0</v>
      </c>
      <c r="O12" s="1092"/>
      <c r="P12" s="1092"/>
      <c r="Q12" s="1092"/>
      <c r="R12" s="15"/>
      <c r="S12" s="1114" t="s">
        <v>549</v>
      </c>
      <c r="T12" s="1114"/>
      <c r="U12" s="1114"/>
      <c r="V12" s="1114"/>
      <c r="W12" s="1114" t="s">
        <v>550</v>
      </c>
      <c r="X12" s="1114"/>
      <c r="Y12" s="1114"/>
      <c r="Z12" s="1114"/>
      <c r="AA12" s="1092">
        <v>155</v>
      </c>
      <c r="AB12" s="1092"/>
      <c r="AC12" s="1092"/>
      <c r="AD12" s="1092"/>
      <c r="AE12" s="1092">
        <v>0</v>
      </c>
      <c r="AF12" s="1092"/>
      <c r="AG12" s="1092"/>
      <c r="AH12" s="1092"/>
    </row>
    <row r="13" spans="1:35" ht="24.95" customHeight="1">
      <c r="B13" s="1120"/>
      <c r="C13" s="1120"/>
      <c r="D13" s="1120"/>
      <c r="E13" s="1120"/>
      <c r="F13" s="1093" t="s">
        <v>551</v>
      </c>
      <c r="G13" s="1094"/>
      <c r="H13" s="1094"/>
      <c r="I13" s="1095"/>
      <c r="J13" s="1092">
        <v>125</v>
      </c>
      <c r="K13" s="1092"/>
      <c r="L13" s="1092"/>
      <c r="M13" s="1092"/>
      <c r="N13" s="1092">
        <v>0</v>
      </c>
      <c r="O13" s="1092"/>
      <c r="P13" s="1092"/>
      <c r="Q13" s="1092"/>
      <c r="R13" s="15"/>
      <c r="S13" s="1114" t="s">
        <v>552</v>
      </c>
      <c r="T13" s="1114"/>
      <c r="U13" s="1114"/>
      <c r="V13" s="1114"/>
      <c r="W13" s="1114" t="s">
        <v>550</v>
      </c>
      <c r="X13" s="1114"/>
      <c r="Y13" s="1114"/>
      <c r="Z13" s="1114"/>
      <c r="AA13" s="1092">
        <v>25</v>
      </c>
      <c r="AB13" s="1092"/>
      <c r="AC13" s="1092"/>
      <c r="AD13" s="1092"/>
      <c r="AE13" s="1092">
        <v>0</v>
      </c>
      <c r="AF13" s="1092"/>
      <c r="AG13" s="1092"/>
      <c r="AH13" s="1092"/>
    </row>
    <row r="14" spans="1:35" ht="24.95" customHeight="1">
      <c r="B14" s="1121"/>
      <c r="C14" s="1121"/>
      <c r="D14" s="1121"/>
      <c r="E14" s="1121"/>
      <c r="F14" s="1093" t="s">
        <v>553</v>
      </c>
      <c r="G14" s="1094"/>
      <c r="H14" s="1094"/>
      <c r="I14" s="1095"/>
      <c r="J14" s="1092">
        <v>160</v>
      </c>
      <c r="K14" s="1092"/>
      <c r="L14" s="1092"/>
      <c r="M14" s="1092"/>
      <c r="N14" s="1092">
        <v>0</v>
      </c>
      <c r="O14" s="1092"/>
      <c r="P14" s="1092"/>
      <c r="Q14" s="1092"/>
      <c r="R14" s="15"/>
      <c r="S14" s="1100" t="s">
        <v>554</v>
      </c>
      <c r="T14" s="1101"/>
      <c r="U14" s="1101"/>
      <c r="V14" s="1102"/>
      <c r="W14" s="1114" t="s">
        <v>550</v>
      </c>
      <c r="X14" s="1114"/>
      <c r="Y14" s="1114"/>
      <c r="Z14" s="1114"/>
      <c r="AA14" s="1092">
        <v>20</v>
      </c>
      <c r="AB14" s="1092"/>
      <c r="AC14" s="1092"/>
      <c r="AD14" s="1092"/>
      <c r="AE14" s="1092">
        <v>0</v>
      </c>
      <c r="AF14" s="1092"/>
      <c r="AG14" s="1092"/>
      <c r="AH14" s="1092"/>
    </row>
    <row r="15" spans="1:35" ht="24.95" customHeight="1">
      <c r="B15" s="995" t="s">
        <v>555</v>
      </c>
      <c r="C15" s="996"/>
      <c r="D15" s="996"/>
      <c r="E15" s="996"/>
      <c r="F15" s="996"/>
      <c r="G15" s="996"/>
      <c r="H15" s="996"/>
      <c r="I15" s="997"/>
      <c r="J15" s="1115">
        <f>SUM(J12:M14)</f>
        <v>360</v>
      </c>
      <c r="K15" s="1116"/>
      <c r="L15" s="1116"/>
      <c r="M15" s="1117"/>
      <c r="N15" s="1115">
        <f>SUM(N12:Q14)</f>
        <v>0</v>
      </c>
      <c r="O15" s="1116"/>
      <c r="P15" s="1116"/>
      <c r="Q15" s="1117"/>
      <c r="R15" s="15"/>
      <c r="S15" s="1114" t="s">
        <v>556</v>
      </c>
      <c r="T15" s="1114"/>
      <c r="U15" s="1114"/>
      <c r="V15" s="1114"/>
      <c r="W15" s="1114" t="s">
        <v>550</v>
      </c>
      <c r="X15" s="1114"/>
      <c r="Y15" s="1114"/>
      <c r="Z15" s="1114"/>
      <c r="AA15" s="1092">
        <v>25</v>
      </c>
      <c r="AB15" s="1092"/>
      <c r="AC15" s="1092"/>
      <c r="AD15" s="1092"/>
      <c r="AE15" s="1092">
        <v>0</v>
      </c>
      <c r="AF15" s="1092"/>
      <c r="AG15" s="1092"/>
      <c r="AH15" s="1092"/>
    </row>
    <row r="16" spans="1:35" s="98" customFormat="1" ht="24.95" customHeight="1">
      <c r="B16" s="1105" t="s">
        <v>557</v>
      </c>
      <c r="C16" s="1133"/>
      <c r="D16" s="1133"/>
      <c r="E16" s="1134"/>
      <c r="F16" s="1097" t="s">
        <v>558</v>
      </c>
      <c r="G16" s="1098"/>
      <c r="H16" s="1098"/>
      <c r="I16" s="1099"/>
      <c r="J16" s="1092">
        <v>55</v>
      </c>
      <c r="K16" s="1092"/>
      <c r="L16" s="1092"/>
      <c r="M16" s="1092"/>
      <c r="N16" s="1092">
        <v>0</v>
      </c>
      <c r="O16" s="1092"/>
      <c r="P16" s="1092"/>
      <c r="Q16" s="1092"/>
      <c r="R16" s="15"/>
      <c r="S16" s="1114" t="s">
        <v>559</v>
      </c>
      <c r="T16" s="1114"/>
      <c r="U16" s="1114"/>
      <c r="V16" s="1114"/>
      <c r="W16" s="1114" t="s">
        <v>550</v>
      </c>
      <c r="X16" s="1114"/>
      <c r="Y16" s="1114"/>
      <c r="Z16" s="1114"/>
      <c r="AA16" s="1092">
        <v>5</v>
      </c>
      <c r="AB16" s="1092"/>
      <c r="AC16" s="1092"/>
      <c r="AD16" s="1092"/>
      <c r="AE16" s="1092">
        <v>0</v>
      </c>
      <c r="AF16" s="1092"/>
      <c r="AG16" s="1092"/>
      <c r="AH16" s="1092"/>
    </row>
    <row r="17" spans="2:34" s="98" customFormat="1" ht="24.95" customHeight="1">
      <c r="B17" s="1135"/>
      <c r="C17" s="1136"/>
      <c r="D17" s="1136"/>
      <c r="E17" s="1137"/>
      <c r="F17" s="1093" t="s">
        <v>560</v>
      </c>
      <c r="G17" s="1094"/>
      <c r="H17" s="1094"/>
      <c r="I17" s="1095"/>
      <c r="J17" s="1092">
        <v>85</v>
      </c>
      <c r="K17" s="1092"/>
      <c r="L17" s="1092"/>
      <c r="M17" s="1092"/>
      <c r="N17" s="1092">
        <v>0</v>
      </c>
      <c r="O17" s="1092"/>
      <c r="P17" s="1092"/>
      <c r="Q17" s="1092"/>
      <c r="R17" s="15"/>
      <c r="S17" s="1114" t="s">
        <v>561</v>
      </c>
      <c r="T17" s="1114"/>
      <c r="U17" s="1114"/>
      <c r="V17" s="1114"/>
      <c r="W17" s="1114" t="s">
        <v>550</v>
      </c>
      <c r="X17" s="1114"/>
      <c r="Y17" s="1114"/>
      <c r="Z17" s="1114"/>
      <c r="AA17" s="1092">
        <v>15</v>
      </c>
      <c r="AB17" s="1092"/>
      <c r="AC17" s="1092"/>
      <c r="AD17" s="1092"/>
      <c r="AE17" s="1092">
        <v>0</v>
      </c>
      <c r="AF17" s="1092"/>
      <c r="AG17" s="1092"/>
      <c r="AH17" s="1092"/>
    </row>
    <row r="18" spans="2:34" ht="24.95" customHeight="1">
      <c r="B18" s="1135"/>
      <c r="C18" s="1136"/>
      <c r="D18" s="1136"/>
      <c r="E18" s="1137"/>
      <c r="F18" s="1093" t="s">
        <v>562</v>
      </c>
      <c r="G18" s="1094"/>
      <c r="H18" s="1094"/>
      <c r="I18" s="1095"/>
      <c r="J18" s="1092">
        <v>65</v>
      </c>
      <c r="K18" s="1092"/>
      <c r="L18" s="1092"/>
      <c r="M18" s="1092"/>
      <c r="N18" s="1092">
        <v>0</v>
      </c>
      <c r="O18" s="1092"/>
      <c r="P18" s="1092"/>
      <c r="Q18" s="1092"/>
      <c r="R18" s="15"/>
      <c r="S18" s="1100" t="s">
        <v>563</v>
      </c>
      <c r="T18" s="1101"/>
      <c r="U18" s="1101"/>
      <c r="V18" s="1101"/>
      <c r="W18" s="1101"/>
      <c r="X18" s="1101"/>
      <c r="Y18" s="1101"/>
      <c r="Z18" s="1102"/>
      <c r="AA18" s="1122">
        <f>SUM(AA12:AD17)</f>
        <v>245</v>
      </c>
      <c r="AB18" s="1123"/>
      <c r="AC18" s="1123"/>
      <c r="AD18" s="1124"/>
      <c r="AE18" s="1122">
        <f>SUM(AE12:AH17)</f>
        <v>0</v>
      </c>
      <c r="AF18" s="1123"/>
      <c r="AG18" s="1123"/>
      <c r="AH18" s="1124"/>
    </row>
    <row r="19" spans="2:34" ht="24.95" customHeight="1">
      <c r="B19" s="1135"/>
      <c r="C19" s="1136"/>
      <c r="D19" s="1136"/>
      <c r="E19" s="1137"/>
      <c r="F19" s="1093" t="s">
        <v>564</v>
      </c>
      <c r="G19" s="1094"/>
      <c r="H19" s="1094"/>
      <c r="I19" s="1095"/>
      <c r="J19" s="1092">
        <v>60</v>
      </c>
      <c r="K19" s="1092"/>
      <c r="L19" s="1092"/>
      <c r="M19" s="1092"/>
      <c r="N19" s="1092">
        <v>0</v>
      </c>
      <c r="O19" s="1092"/>
      <c r="P19" s="1092"/>
      <c r="Q19" s="1092"/>
      <c r="R19" s="15"/>
    </row>
    <row r="20" spans="2:34" ht="24.95" customHeight="1">
      <c r="B20" s="1138"/>
      <c r="C20" s="1139"/>
      <c r="D20" s="1139"/>
      <c r="E20" s="1140"/>
      <c r="F20" s="1093" t="s">
        <v>566</v>
      </c>
      <c r="G20" s="1094"/>
      <c r="H20" s="1094"/>
      <c r="I20" s="1095"/>
      <c r="J20" s="1092">
        <v>100</v>
      </c>
      <c r="K20" s="1092"/>
      <c r="L20" s="1092"/>
      <c r="M20" s="1092"/>
      <c r="N20" s="1092">
        <v>0</v>
      </c>
      <c r="O20" s="1092"/>
      <c r="P20" s="1092"/>
      <c r="Q20" s="1092"/>
      <c r="R20" s="15"/>
      <c r="S20" s="1100" t="s">
        <v>565</v>
      </c>
      <c r="T20" s="1101"/>
      <c r="U20" s="1101"/>
      <c r="V20" s="1101"/>
      <c r="W20" s="1101"/>
      <c r="X20" s="1101"/>
      <c r="Y20" s="1101"/>
      <c r="Z20" s="1102"/>
      <c r="AA20" s="1103">
        <f>SUM(AA18)+J15+J21+J24+J32+J35+J39+J46+J54</f>
        <v>3600</v>
      </c>
      <c r="AB20" s="1103"/>
      <c r="AC20" s="1103"/>
      <c r="AD20" s="1103"/>
      <c r="AE20" s="1103">
        <f>SUM(AE18)+N15+N21+N24+N32+N35+N39+N46+N54</f>
        <v>0</v>
      </c>
      <c r="AF20" s="1103"/>
      <c r="AG20" s="1103"/>
      <c r="AH20" s="1103"/>
    </row>
    <row r="21" spans="2:34" ht="24.95" customHeight="1">
      <c r="B21" s="995" t="s">
        <v>567</v>
      </c>
      <c r="C21" s="996"/>
      <c r="D21" s="996"/>
      <c r="E21" s="996"/>
      <c r="F21" s="996"/>
      <c r="G21" s="996"/>
      <c r="H21" s="996"/>
      <c r="I21" s="997"/>
      <c r="J21" s="1115">
        <f>SUM(J16:M20)</f>
        <v>365</v>
      </c>
      <c r="K21" s="1116"/>
      <c r="L21" s="1116"/>
      <c r="M21" s="1117"/>
      <c r="N21" s="1115">
        <f>SUM(N16:Q20)</f>
        <v>0</v>
      </c>
      <c r="O21" s="1116"/>
      <c r="P21" s="1116"/>
      <c r="Q21" s="1117"/>
      <c r="R21" s="15"/>
    </row>
    <row r="22" spans="2:34" ht="24.95" customHeight="1">
      <c r="B22" s="1120" t="s">
        <v>568</v>
      </c>
      <c r="C22" s="1120"/>
      <c r="D22" s="1120"/>
      <c r="E22" s="1120"/>
      <c r="F22" s="1093" t="s">
        <v>569</v>
      </c>
      <c r="G22" s="1094"/>
      <c r="H22" s="1094"/>
      <c r="I22" s="1095"/>
      <c r="J22" s="1092">
        <v>95</v>
      </c>
      <c r="K22" s="1092"/>
      <c r="L22" s="1092"/>
      <c r="M22" s="1092"/>
      <c r="N22" s="1092">
        <v>0</v>
      </c>
      <c r="O22" s="1092"/>
      <c r="P22" s="1092"/>
      <c r="Q22" s="1092"/>
      <c r="R22" s="15"/>
      <c r="S22" s="1118" t="s">
        <v>868</v>
      </c>
      <c r="T22" s="1118"/>
      <c r="U22" s="1118"/>
      <c r="V22" s="1118"/>
      <c r="W22" s="1118"/>
      <c r="X22" s="1118"/>
      <c r="Y22" s="1118"/>
      <c r="Z22" s="1118"/>
      <c r="AA22" s="1118"/>
      <c r="AB22" s="1118"/>
      <c r="AC22" s="1118"/>
      <c r="AD22" s="1118"/>
      <c r="AE22" s="1118"/>
      <c r="AF22" s="1118"/>
      <c r="AG22" s="1118"/>
      <c r="AH22" s="1118"/>
    </row>
    <row r="23" spans="2:34" ht="24.95" customHeight="1">
      <c r="B23" s="1121"/>
      <c r="C23" s="1121"/>
      <c r="D23" s="1121"/>
      <c r="E23" s="1121"/>
      <c r="F23" s="1093" t="s">
        <v>571</v>
      </c>
      <c r="G23" s="1094"/>
      <c r="H23" s="1094"/>
      <c r="I23" s="1095"/>
      <c r="J23" s="1092">
        <v>290</v>
      </c>
      <c r="K23" s="1092"/>
      <c r="L23" s="1092"/>
      <c r="M23" s="1092"/>
      <c r="N23" s="1092">
        <v>0</v>
      </c>
      <c r="O23" s="1092"/>
      <c r="P23" s="1092"/>
      <c r="Q23" s="1092"/>
      <c r="R23" s="15"/>
      <c r="S23" s="1114" t="s">
        <v>570</v>
      </c>
      <c r="T23" s="1114"/>
      <c r="U23" s="1114"/>
      <c r="V23" s="1114"/>
      <c r="W23" s="1114" t="s">
        <v>550</v>
      </c>
      <c r="X23" s="1114"/>
      <c r="Y23" s="1114"/>
      <c r="Z23" s="1114"/>
      <c r="AA23" s="1092">
        <v>770</v>
      </c>
      <c r="AB23" s="1092"/>
      <c r="AC23" s="1092"/>
      <c r="AD23" s="1092"/>
      <c r="AE23" s="1092">
        <v>0</v>
      </c>
      <c r="AF23" s="1092"/>
      <c r="AG23" s="1092"/>
      <c r="AH23" s="1092"/>
    </row>
    <row r="24" spans="2:34" ht="24.95" customHeight="1">
      <c r="B24" s="995" t="s">
        <v>573</v>
      </c>
      <c r="C24" s="996"/>
      <c r="D24" s="996"/>
      <c r="E24" s="996"/>
      <c r="F24" s="996"/>
      <c r="G24" s="996"/>
      <c r="H24" s="996"/>
      <c r="I24" s="997"/>
      <c r="J24" s="1115">
        <f>SUM(J22:M23)</f>
        <v>385</v>
      </c>
      <c r="K24" s="1116"/>
      <c r="L24" s="1116"/>
      <c r="M24" s="1117"/>
      <c r="N24" s="1115">
        <f>SUM(N22:Q23)</f>
        <v>0</v>
      </c>
      <c r="O24" s="1116"/>
      <c r="P24" s="1116"/>
      <c r="Q24" s="1117"/>
      <c r="R24" s="15"/>
      <c r="S24" s="1114" t="s">
        <v>572</v>
      </c>
      <c r="T24" s="1114"/>
      <c r="U24" s="1114"/>
      <c r="V24" s="1114"/>
      <c r="W24" s="1114" t="s">
        <v>550</v>
      </c>
      <c r="X24" s="1114"/>
      <c r="Y24" s="1114"/>
      <c r="Z24" s="1114"/>
      <c r="AA24" s="1092">
        <v>115</v>
      </c>
      <c r="AB24" s="1092"/>
      <c r="AC24" s="1092"/>
      <c r="AD24" s="1092"/>
      <c r="AE24" s="1092">
        <v>0</v>
      </c>
      <c r="AF24" s="1092"/>
      <c r="AG24" s="1092"/>
      <c r="AH24" s="1092"/>
    </row>
    <row r="25" spans="2:34" ht="24.95" customHeight="1">
      <c r="B25" s="1105" t="s">
        <v>575</v>
      </c>
      <c r="C25" s="1133"/>
      <c r="D25" s="1133"/>
      <c r="E25" s="1134"/>
      <c r="F25" s="1100" t="s">
        <v>576</v>
      </c>
      <c r="G25" s="1101"/>
      <c r="H25" s="1101"/>
      <c r="I25" s="1102"/>
      <c r="J25" s="1092">
        <v>85</v>
      </c>
      <c r="K25" s="1092"/>
      <c r="L25" s="1092"/>
      <c r="M25" s="1092"/>
      <c r="N25" s="1092">
        <v>0</v>
      </c>
      <c r="O25" s="1092"/>
      <c r="P25" s="1092"/>
      <c r="Q25" s="1092"/>
      <c r="R25" s="15"/>
      <c r="S25" s="1100" t="s">
        <v>574</v>
      </c>
      <c r="T25" s="1101"/>
      <c r="U25" s="1101"/>
      <c r="V25" s="1101"/>
      <c r="W25" s="1101"/>
      <c r="X25" s="1101"/>
      <c r="Y25" s="1101"/>
      <c r="Z25" s="1102"/>
      <c r="AA25" s="1130">
        <f>SUM(AA23:AD24)</f>
        <v>885</v>
      </c>
      <c r="AB25" s="1131"/>
      <c r="AC25" s="1131"/>
      <c r="AD25" s="1132"/>
      <c r="AE25" s="1130">
        <f>SUM(AE23:AH24)</f>
        <v>0</v>
      </c>
      <c r="AF25" s="1131"/>
      <c r="AG25" s="1131"/>
      <c r="AH25" s="1132"/>
    </row>
    <row r="26" spans="2:34" ht="24.95" customHeight="1">
      <c r="B26" s="1135"/>
      <c r="C26" s="1136"/>
      <c r="D26" s="1136"/>
      <c r="E26" s="1137"/>
      <c r="F26" s="1098" t="s">
        <v>577</v>
      </c>
      <c r="G26" s="1098"/>
      <c r="H26" s="1098"/>
      <c r="I26" s="1099"/>
      <c r="J26" s="1092">
        <v>75</v>
      </c>
      <c r="K26" s="1092"/>
      <c r="L26" s="1092"/>
      <c r="M26" s="1092"/>
      <c r="N26" s="1092">
        <v>0</v>
      </c>
      <c r="O26" s="1092"/>
      <c r="P26" s="1092"/>
      <c r="Q26" s="1092"/>
      <c r="R26" s="15"/>
    </row>
    <row r="27" spans="2:34" ht="24.95" customHeight="1">
      <c r="B27" s="1135"/>
      <c r="C27" s="1136"/>
      <c r="D27" s="1136"/>
      <c r="E27" s="1137"/>
      <c r="F27" s="1094" t="s">
        <v>578</v>
      </c>
      <c r="G27" s="1094"/>
      <c r="H27" s="1094"/>
      <c r="I27" s="1095"/>
      <c r="J27" s="1092">
        <v>120</v>
      </c>
      <c r="K27" s="1092"/>
      <c r="L27" s="1092"/>
      <c r="M27" s="1092"/>
      <c r="N27" s="1092">
        <v>0</v>
      </c>
      <c r="O27" s="1092"/>
      <c r="P27" s="1092"/>
      <c r="Q27" s="1092"/>
      <c r="R27" s="15"/>
      <c r="S27" s="1141" t="s">
        <v>934</v>
      </c>
      <c r="T27" s="1142"/>
      <c r="U27" s="1142"/>
      <c r="V27" s="1142"/>
      <c r="W27" s="1142"/>
      <c r="X27" s="1142"/>
      <c r="Y27" s="1142"/>
      <c r="Z27" s="1143"/>
      <c r="AA27" s="1103">
        <f>SUM(AA20,AA25)</f>
        <v>4485</v>
      </c>
      <c r="AB27" s="1103"/>
      <c r="AC27" s="1103"/>
      <c r="AD27" s="1103"/>
      <c r="AE27" s="1129">
        <f>SUM(AE20,AE25)</f>
        <v>0</v>
      </c>
      <c r="AF27" s="1129"/>
      <c r="AG27" s="1129"/>
      <c r="AH27" s="1129"/>
    </row>
    <row r="28" spans="2:34" ht="24.95" customHeight="1">
      <c r="B28" s="1135"/>
      <c r="C28" s="1136"/>
      <c r="D28" s="1136"/>
      <c r="E28" s="1137"/>
      <c r="F28" s="1094" t="s">
        <v>580</v>
      </c>
      <c r="G28" s="1094"/>
      <c r="H28" s="1094"/>
      <c r="I28" s="1095"/>
      <c r="J28" s="1092">
        <v>120</v>
      </c>
      <c r="K28" s="1092"/>
      <c r="L28" s="1092"/>
      <c r="M28" s="1092"/>
      <c r="N28" s="1092">
        <v>0</v>
      </c>
      <c r="O28" s="1092"/>
      <c r="P28" s="1092"/>
      <c r="Q28" s="1092"/>
      <c r="R28" s="15"/>
      <c r="S28" s="99"/>
      <c r="T28" s="99"/>
      <c r="U28" s="99"/>
      <c r="V28" s="99"/>
      <c r="W28" s="99"/>
      <c r="X28" s="99"/>
      <c r="Y28" s="99"/>
      <c r="Z28" s="99"/>
      <c r="AA28" s="100"/>
      <c r="AB28" s="100"/>
      <c r="AC28" s="100"/>
      <c r="AD28" s="100"/>
      <c r="AE28" s="100"/>
      <c r="AF28" s="100"/>
      <c r="AG28" s="100"/>
      <c r="AH28" s="100"/>
    </row>
    <row r="29" spans="2:34" ht="24.95" customHeight="1">
      <c r="B29" s="1135"/>
      <c r="C29" s="1136"/>
      <c r="D29" s="1136"/>
      <c r="E29" s="1137"/>
      <c r="F29" s="1100" t="s">
        <v>582</v>
      </c>
      <c r="G29" s="1101"/>
      <c r="H29" s="1101"/>
      <c r="I29" s="1102"/>
      <c r="J29" s="1122">
        <v>90</v>
      </c>
      <c r="K29" s="1123"/>
      <c r="L29" s="1123"/>
      <c r="M29" s="1124"/>
      <c r="N29" s="1122">
        <v>0</v>
      </c>
      <c r="O29" s="1123"/>
      <c r="P29" s="1123"/>
      <c r="Q29" s="1124"/>
      <c r="R29" s="15"/>
      <c r="S29" s="1118" t="s">
        <v>579</v>
      </c>
      <c r="T29" s="1118"/>
      <c r="U29" s="1118"/>
      <c r="V29" s="1118"/>
      <c r="W29" s="1118"/>
      <c r="X29" s="1118"/>
      <c r="Y29" s="1118"/>
      <c r="Z29" s="1118"/>
      <c r="AA29" s="1118"/>
      <c r="AB29" s="1118"/>
      <c r="AC29" s="1118"/>
      <c r="AD29" s="1118"/>
      <c r="AE29" s="1118"/>
      <c r="AF29" s="1118"/>
      <c r="AG29" s="1118"/>
      <c r="AH29" s="1118"/>
    </row>
    <row r="30" spans="2:34" ht="24.95" customHeight="1">
      <c r="B30" s="1135"/>
      <c r="C30" s="1136"/>
      <c r="D30" s="1136"/>
      <c r="E30" s="1137"/>
      <c r="F30" s="1100" t="s">
        <v>584</v>
      </c>
      <c r="G30" s="1101"/>
      <c r="H30" s="1101"/>
      <c r="I30" s="1102"/>
      <c r="J30" s="1092">
        <v>75</v>
      </c>
      <c r="K30" s="1092"/>
      <c r="L30" s="1092"/>
      <c r="M30" s="1092"/>
      <c r="N30" s="1092">
        <v>0</v>
      </c>
      <c r="O30" s="1092"/>
      <c r="P30" s="1092"/>
      <c r="Q30" s="1092"/>
      <c r="R30" s="15"/>
      <c r="S30" s="1114" t="s">
        <v>581</v>
      </c>
      <c r="T30" s="1114"/>
      <c r="U30" s="1114"/>
      <c r="V30" s="1114"/>
      <c r="W30" s="1114" t="s">
        <v>550</v>
      </c>
      <c r="X30" s="1114"/>
      <c r="Y30" s="1114"/>
      <c r="Z30" s="1114"/>
      <c r="AA30" s="1122">
        <v>485</v>
      </c>
      <c r="AB30" s="1123"/>
      <c r="AC30" s="1123"/>
      <c r="AD30" s="1124"/>
      <c r="AE30" s="1122">
        <v>0</v>
      </c>
      <c r="AF30" s="1123"/>
      <c r="AG30" s="1123"/>
      <c r="AH30" s="1124"/>
    </row>
    <row r="31" spans="2:34" ht="24.95" customHeight="1">
      <c r="B31" s="1138"/>
      <c r="C31" s="1139"/>
      <c r="D31" s="1139"/>
      <c r="E31" s="1140"/>
      <c r="F31" s="1097" t="s">
        <v>586</v>
      </c>
      <c r="G31" s="1098"/>
      <c r="H31" s="1098"/>
      <c r="I31" s="1099"/>
      <c r="J31" s="1092">
        <v>85</v>
      </c>
      <c r="K31" s="1092"/>
      <c r="L31" s="1092"/>
      <c r="M31" s="1092"/>
      <c r="N31" s="1092">
        <v>0</v>
      </c>
      <c r="O31" s="1092"/>
      <c r="P31" s="1092"/>
      <c r="Q31" s="1092"/>
      <c r="R31" s="15"/>
      <c r="S31" s="1114" t="s">
        <v>583</v>
      </c>
      <c r="T31" s="1114"/>
      <c r="U31" s="1114"/>
      <c r="V31" s="1114"/>
      <c r="W31" s="1114" t="s">
        <v>550</v>
      </c>
      <c r="X31" s="1114"/>
      <c r="Y31" s="1114"/>
      <c r="Z31" s="1114"/>
      <c r="AA31" s="1092">
        <v>150</v>
      </c>
      <c r="AB31" s="1092"/>
      <c r="AC31" s="1092"/>
      <c r="AD31" s="1092"/>
      <c r="AE31" s="1122">
        <v>0</v>
      </c>
      <c r="AF31" s="1123"/>
      <c r="AG31" s="1123"/>
      <c r="AH31" s="1124"/>
    </row>
    <row r="32" spans="2:34" ht="24.95" customHeight="1">
      <c r="B32" s="995" t="s">
        <v>587</v>
      </c>
      <c r="C32" s="996"/>
      <c r="D32" s="996"/>
      <c r="E32" s="996"/>
      <c r="F32" s="996"/>
      <c r="G32" s="996"/>
      <c r="H32" s="996"/>
      <c r="I32" s="997"/>
      <c r="J32" s="1115">
        <f>SUM(J25:M31)</f>
        <v>650</v>
      </c>
      <c r="K32" s="1116"/>
      <c r="L32" s="1116"/>
      <c r="M32" s="1117"/>
      <c r="N32" s="1115">
        <f>SUM(N25:Q31)</f>
        <v>0</v>
      </c>
      <c r="O32" s="1116"/>
      <c r="P32" s="1116"/>
      <c r="Q32" s="1117"/>
      <c r="R32" s="15"/>
      <c r="S32" s="1114" t="s">
        <v>585</v>
      </c>
      <c r="T32" s="1114"/>
      <c r="U32" s="1114"/>
      <c r="V32" s="1114"/>
      <c r="W32" s="1114" t="s">
        <v>550</v>
      </c>
      <c r="X32" s="1114"/>
      <c r="Y32" s="1114"/>
      <c r="Z32" s="1114"/>
      <c r="AA32" s="1092">
        <v>210</v>
      </c>
      <c r="AB32" s="1092"/>
      <c r="AC32" s="1092"/>
      <c r="AD32" s="1092"/>
      <c r="AE32" s="1122">
        <v>0</v>
      </c>
      <c r="AF32" s="1123"/>
      <c r="AG32" s="1123"/>
      <c r="AH32" s="1124"/>
    </row>
    <row r="33" spans="2:34" ht="24.95" customHeight="1">
      <c r="B33" s="1105" t="s">
        <v>589</v>
      </c>
      <c r="C33" s="1133"/>
      <c r="D33" s="1133"/>
      <c r="E33" s="1134"/>
      <c r="F33" s="1093" t="s">
        <v>590</v>
      </c>
      <c r="G33" s="1094"/>
      <c r="H33" s="1094"/>
      <c r="I33" s="1095"/>
      <c r="J33" s="1092">
        <v>65</v>
      </c>
      <c r="K33" s="1092"/>
      <c r="L33" s="1092"/>
      <c r="M33" s="1092"/>
      <c r="N33" s="1092">
        <v>0</v>
      </c>
      <c r="O33" s="1092"/>
      <c r="P33" s="1092"/>
      <c r="Q33" s="1092"/>
      <c r="R33" s="15"/>
      <c r="S33" s="1038" t="s">
        <v>222</v>
      </c>
      <c r="T33" s="1039"/>
      <c r="U33" s="1039"/>
      <c r="V33" s="1125"/>
      <c r="W33" s="1100" t="s">
        <v>866</v>
      </c>
      <c r="X33" s="1101"/>
      <c r="Y33" s="1101"/>
      <c r="Z33" s="1102"/>
      <c r="AA33" s="1122">
        <v>510</v>
      </c>
      <c r="AB33" s="1123"/>
      <c r="AC33" s="1123"/>
      <c r="AD33" s="1124"/>
      <c r="AE33" s="1122">
        <v>0</v>
      </c>
      <c r="AF33" s="1123"/>
      <c r="AG33" s="1123"/>
      <c r="AH33" s="1124"/>
    </row>
    <row r="34" spans="2:34" ht="24.95" customHeight="1">
      <c r="B34" s="1138"/>
      <c r="C34" s="1139"/>
      <c r="D34" s="1139"/>
      <c r="E34" s="1140"/>
      <c r="F34" s="1093" t="s">
        <v>592</v>
      </c>
      <c r="G34" s="1094"/>
      <c r="H34" s="1094"/>
      <c r="I34" s="1095"/>
      <c r="J34" s="1092">
        <v>55</v>
      </c>
      <c r="K34" s="1092"/>
      <c r="L34" s="1092"/>
      <c r="M34" s="1092"/>
      <c r="N34" s="1092">
        <v>0</v>
      </c>
      <c r="O34" s="1092"/>
      <c r="P34" s="1092"/>
      <c r="Q34" s="1092"/>
      <c r="R34" s="15"/>
      <c r="S34" s="1126"/>
      <c r="T34" s="1127"/>
      <c r="U34" s="1127"/>
      <c r="V34" s="1128"/>
      <c r="W34" s="1114" t="s">
        <v>867</v>
      </c>
      <c r="X34" s="1114"/>
      <c r="Y34" s="1114"/>
      <c r="Z34" s="1114"/>
      <c r="AA34" s="1092">
        <v>50</v>
      </c>
      <c r="AB34" s="1092"/>
      <c r="AC34" s="1092"/>
      <c r="AD34" s="1092"/>
      <c r="AE34" s="1122">
        <v>0</v>
      </c>
      <c r="AF34" s="1123"/>
      <c r="AG34" s="1123"/>
      <c r="AH34" s="1124"/>
    </row>
    <row r="35" spans="2:34" ht="24.95" customHeight="1">
      <c r="B35" s="995" t="s">
        <v>594</v>
      </c>
      <c r="C35" s="996"/>
      <c r="D35" s="996"/>
      <c r="E35" s="996"/>
      <c r="F35" s="996"/>
      <c r="G35" s="996"/>
      <c r="H35" s="996"/>
      <c r="I35" s="997"/>
      <c r="J35" s="1115">
        <f>SUM(J33:M34)</f>
        <v>120</v>
      </c>
      <c r="K35" s="1116"/>
      <c r="L35" s="1116"/>
      <c r="M35" s="1117"/>
      <c r="N35" s="1115">
        <f>SUM(N33:Q34)</f>
        <v>0</v>
      </c>
      <c r="O35" s="1116"/>
      <c r="P35" s="1116"/>
      <c r="Q35" s="1117"/>
      <c r="R35" s="15"/>
      <c r="S35" s="1100" t="s">
        <v>588</v>
      </c>
      <c r="T35" s="1101"/>
      <c r="U35" s="1101"/>
      <c r="V35" s="1101"/>
      <c r="W35" s="1101"/>
      <c r="X35" s="1101"/>
      <c r="Y35" s="1101"/>
      <c r="Z35" s="1102"/>
      <c r="AA35" s="1103">
        <f>SUM(AA30:AD34)</f>
        <v>1405</v>
      </c>
      <c r="AB35" s="1103"/>
      <c r="AC35" s="1103"/>
      <c r="AD35" s="1103"/>
      <c r="AE35" s="1103">
        <f>SUM(AE30:AH34)</f>
        <v>0</v>
      </c>
      <c r="AF35" s="1103"/>
      <c r="AG35" s="1103"/>
      <c r="AH35" s="1103"/>
    </row>
    <row r="36" spans="2:34" ht="24.95" customHeight="1">
      <c r="B36" s="1119" t="s">
        <v>595</v>
      </c>
      <c r="C36" s="1119"/>
      <c r="D36" s="1119"/>
      <c r="E36" s="1119"/>
      <c r="F36" s="1097" t="s">
        <v>596</v>
      </c>
      <c r="G36" s="1098"/>
      <c r="H36" s="1098"/>
      <c r="I36" s="1099"/>
      <c r="J36" s="1092">
        <v>120</v>
      </c>
      <c r="K36" s="1092"/>
      <c r="L36" s="1092"/>
      <c r="M36" s="1092"/>
      <c r="N36" s="1092">
        <v>0</v>
      </c>
      <c r="O36" s="1092"/>
      <c r="P36" s="1092"/>
      <c r="Q36" s="1092"/>
      <c r="R36" s="15"/>
    </row>
    <row r="37" spans="2:34" ht="24.95" customHeight="1">
      <c r="B37" s="1120"/>
      <c r="C37" s="1120"/>
      <c r="D37" s="1120"/>
      <c r="E37" s="1120"/>
      <c r="F37" s="1093" t="s">
        <v>598</v>
      </c>
      <c r="G37" s="1094"/>
      <c r="H37" s="1094"/>
      <c r="I37" s="1095"/>
      <c r="J37" s="1092">
        <v>165</v>
      </c>
      <c r="K37" s="1092"/>
      <c r="L37" s="1092"/>
      <c r="M37" s="1092"/>
      <c r="N37" s="1092">
        <v>0</v>
      </c>
      <c r="O37" s="1092"/>
      <c r="P37" s="1092"/>
      <c r="Q37" s="1092"/>
      <c r="R37" s="15"/>
      <c r="S37" s="1100" t="s">
        <v>591</v>
      </c>
      <c r="T37" s="1101"/>
      <c r="U37" s="1101"/>
      <c r="V37" s="1101"/>
      <c r="W37" s="1101"/>
      <c r="X37" s="1101"/>
      <c r="Y37" s="1101"/>
      <c r="Z37" s="1102"/>
      <c r="AA37" s="1103">
        <f>AA25+AA35</f>
        <v>2290</v>
      </c>
      <c r="AB37" s="1103"/>
      <c r="AC37" s="1103"/>
      <c r="AD37" s="1103"/>
      <c r="AE37" s="1103">
        <f>AE25+AE35</f>
        <v>0</v>
      </c>
      <c r="AF37" s="1103"/>
      <c r="AG37" s="1103"/>
      <c r="AH37" s="1103"/>
    </row>
    <row r="38" spans="2:34" ht="24.95" customHeight="1">
      <c r="B38" s="1121"/>
      <c r="C38" s="1121"/>
      <c r="D38" s="1121"/>
      <c r="E38" s="1121"/>
      <c r="F38" s="1093" t="s">
        <v>600</v>
      </c>
      <c r="G38" s="1094"/>
      <c r="H38" s="1094"/>
      <c r="I38" s="1095"/>
      <c r="J38" s="1092">
        <v>165</v>
      </c>
      <c r="K38" s="1092"/>
      <c r="L38" s="1092"/>
      <c r="M38" s="1092"/>
      <c r="N38" s="1092">
        <v>0</v>
      </c>
      <c r="O38" s="1092"/>
      <c r="P38" s="1092"/>
      <c r="Q38" s="1092"/>
      <c r="R38" s="15"/>
      <c r="S38" s="1100" t="s">
        <v>593</v>
      </c>
      <c r="T38" s="1101"/>
      <c r="U38" s="1101"/>
      <c r="V38" s="1101"/>
      <c r="W38" s="1101"/>
      <c r="X38" s="1101"/>
      <c r="Y38" s="1101"/>
      <c r="Z38" s="1102"/>
      <c r="AA38" s="1103">
        <f>AA20+AA25+AA35</f>
        <v>5890</v>
      </c>
      <c r="AB38" s="1103"/>
      <c r="AC38" s="1103"/>
      <c r="AD38" s="1103"/>
      <c r="AE38" s="1103">
        <f>AE20+AE25+AE35</f>
        <v>0</v>
      </c>
      <c r="AF38" s="1103"/>
      <c r="AG38" s="1103"/>
      <c r="AH38" s="1103"/>
    </row>
    <row r="39" spans="2:34" ht="24.95" customHeight="1">
      <c r="B39" s="995" t="s">
        <v>602</v>
      </c>
      <c r="C39" s="996"/>
      <c r="D39" s="996"/>
      <c r="E39" s="996"/>
      <c r="F39" s="996"/>
      <c r="G39" s="996"/>
      <c r="H39" s="996"/>
      <c r="I39" s="997"/>
      <c r="J39" s="1115">
        <f>SUM(J36:M38)</f>
        <v>450</v>
      </c>
      <c r="K39" s="1116"/>
      <c r="L39" s="1116"/>
      <c r="M39" s="1117"/>
      <c r="N39" s="1115">
        <f>SUM(N36:Q38)</f>
        <v>0</v>
      </c>
      <c r="O39" s="1116"/>
      <c r="P39" s="1116"/>
      <c r="Q39" s="1117"/>
      <c r="R39" s="15"/>
    </row>
    <row r="40" spans="2:34" ht="24.95" customHeight="1">
      <c r="B40" s="1119" t="s">
        <v>604</v>
      </c>
      <c r="C40" s="1119"/>
      <c r="D40" s="1119"/>
      <c r="E40" s="1119"/>
      <c r="F40" s="1100" t="s">
        <v>605</v>
      </c>
      <c r="G40" s="1101"/>
      <c r="H40" s="1101"/>
      <c r="I40" s="1102"/>
      <c r="J40" s="1092">
        <v>70</v>
      </c>
      <c r="K40" s="1092"/>
      <c r="L40" s="1092"/>
      <c r="M40" s="1092"/>
      <c r="N40" s="1092">
        <v>0</v>
      </c>
      <c r="O40" s="1092"/>
      <c r="P40" s="1092"/>
      <c r="Q40" s="1092"/>
      <c r="R40" s="15"/>
      <c r="S40" s="1118" t="s">
        <v>597</v>
      </c>
      <c r="T40" s="1118"/>
      <c r="U40" s="1118"/>
      <c r="V40" s="1118"/>
    </row>
    <row r="41" spans="2:34" ht="24.95" customHeight="1">
      <c r="B41" s="1119"/>
      <c r="C41" s="1119"/>
      <c r="D41" s="1119"/>
      <c r="E41" s="1119"/>
      <c r="F41" s="1097" t="s">
        <v>607</v>
      </c>
      <c r="G41" s="1098"/>
      <c r="H41" s="1098"/>
      <c r="I41" s="1099"/>
      <c r="J41" s="1122">
        <v>110</v>
      </c>
      <c r="K41" s="1123"/>
      <c r="L41" s="1123"/>
      <c r="M41" s="1124"/>
      <c r="N41" s="1122">
        <v>0</v>
      </c>
      <c r="O41" s="1123"/>
      <c r="P41" s="1123"/>
      <c r="Q41" s="1124"/>
      <c r="R41" s="15"/>
      <c r="S41" s="1114" t="s">
        <v>599</v>
      </c>
      <c r="T41" s="1114"/>
      <c r="U41" s="1114"/>
      <c r="V41" s="1114"/>
      <c r="W41" s="1114" t="s">
        <v>550</v>
      </c>
      <c r="X41" s="1114"/>
      <c r="Y41" s="1114"/>
      <c r="Z41" s="1114"/>
      <c r="AA41" s="1092">
        <v>220</v>
      </c>
      <c r="AB41" s="1092"/>
      <c r="AC41" s="1092"/>
      <c r="AD41" s="1092"/>
      <c r="AE41" s="1092">
        <v>0</v>
      </c>
      <c r="AF41" s="1092"/>
      <c r="AG41" s="1092"/>
      <c r="AH41" s="1092"/>
    </row>
    <row r="42" spans="2:34" ht="24.95" customHeight="1">
      <c r="B42" s="1120"/>
      <c r="C42" s="1120"/>
      <c r="D42" s="1120"/>
      <c r="E42" s="1120"/>
      <c r="F42" s="1093" t="s">
        <v>609</v>
      </c>
      <c r="G42" s="1094"/>
      <c r="H42" s="1094"/>
      <c r="I42" s="1095"/>
      <c r="J42" s="1092">
        <v>50</v>
      </c>
      <c r="K42" s="1092"/>
      <c r="L42" s="1092"/>
      <c r="M42" s="1092"/>
      <c r="N42" s="1092">
        <v>0</v>
      </c>
      <c r="O42" s="1092"/>
      <c r="P42" s="1092"/>
      <c r="Q42" s="1092"/>
      <c r="R42" s="15"/>
      <c r="S42" s="1114" t="s">
        <v>601</v>
      </c>
      <c r="T42" s="1114"/>
      <c r="U42" s="1114"/>
      <c r="V42" s="1114"/>
      <c r="W42" s="1114" t="s">
        <v>550</v>
      </c>
      <c r="X42" s="1114"/>
      <c r="Y42" s="1114"/>
      <c r="Z42" s="1114"/>
      <c r="AA42" s="1092">
        <v>475</v>
      </c>
      <c r="AB42" s="1092"/>
      <c r="AC42" s="1092"/>
      <c r="AD42" s="1092"/>
      <c r="AE42" s="1092">
        <v>0</v>
      </c>
      <c r="AF42" s="1092"/>
      <c r="AG42" s="1092"/>
      <c r="AH42" s="1092"/>
    </row>
    <row r="43" spans="2:34" ht="24.95" customHeight="1">
      <c r="B43" s="1120"/>
      <c r="C43" s="1120"/>
      <c r="D43" s="1120"/>
      <c r="E43" s="1120"/>
      <c r="F43" s="1093" t="s">
        <v>331</v>
      </c>
      <c r="G43" s="1094"/>
      <c r="H43" s="1094"/>
      <c r="I43" s="1095"/>
      <c r="J43" s="1092">
        <v>15</v>
      </c>
      <c r="K43" s="1092"/>
      <c r="L43" s="1092"/>
      <c r="M43" s="1092"/>
      <c r="N43" s="1092">
        <v>0</v>
      </c>
      <c r="O43" s="1092"/>
      <c r="P43" s="1092"/>
      <c r="Q43" s="1092"/>
      <c r="R43" s="15"/>
      <c r="S43" s="1114" t="s">
        <v>603</v>
      </c>
      <c r="T43" s="1114"/>
      <c r="U43" s="1114"/>
      <c r="V43" s="1114"/>
      <c r="W43" s="1114" t="s">
        <v>550</v>
      </c>
      <c r="X43" s="1114"/>
      <c r="Y43" s="1114"/>
      <c r="Z43" s="1114"/>
      <c r="AA43" s="1092">
        <v>230</v>
      </c>
      <c r="AB43" s="1092"/>
      <c r="AC43" s="1092"/>
      <c r="AD43" s="1092"/>
      <c r="AE43" s="1092">
        <v>0</v>
      </c>
      <c r="AF43" s="1092"/>
      <c r="AG43" s="1092"/>
      <c r="AH43" s="1092"/>
    </row>
    <row r="44" spans="2:34" ht="24.95" customHeight="1">
      <c r="B44" s="1120"/>
      <c r="C44" s="1120"/>
      <c r="D44" s="1120"/>
      <c r="E44" s="1120"/>
      <c r="F44" s="1093" t="s">
        <v>612</v>
      </c>
      <c r="G44" s="1094"/>
      <c r="H44" s="1094"/>
      <c r="I44" s="1095"/>
      <c r="J44" s="1092">
        <v>80</v>
      </c>
      <c r="K44" s="1092"/>
      <c r="L44" s="1092"/>
      <c r="M44" s="1092"/>
      <c r="N44" s="1092">
        <v>0</v>
      </c>
      <c r="O44" s="1092"/>
      <c r="P44" s="1092"/>
      <c r="Q44" s="1092"/>
      <c r="R44" s="15"/>
      <c r="S44" s="1114" t="s">
        <v>606</v>
      </c>
      <c r="T44" s="1114"/>
      <c r="U44" s="1114"/>
      <c r="V44" s="1114"/>
      <c r="W44" s="1114" t="s">
        <v>550</v>
      </c>
      <c r="X44" s="1114"/>
      <c r="Y44" s="1114"/>
      <c r="Z44" s="1114"/>
      <c r="AA44" s="1092">
        <v>200</v>
      </c>
      <c r="AB44" s="1092"/>
      <c r="AC44" s="1092"/>
      <c r="AD44" s="1092"/>
      <c r="AE44" s="1092">
        <v>0</v>
      </c>
      <c r="AF44" s="1092"/>
      <c r="AG44" s="1092"/>
      <c r="AH44" s="1092"/>
    </row>
    <row r="45" spans="2:34" ht="24.95" customHeight="1">
      <c r="B45" s="1121"/>
      <c r="C45" s="1121"/>
      <c r="D45" s="1121"/>
      <c r="E45" s="1121"/>
      <c r="F45" s="1093" t="s">
        <v>614</v>
      </c>
      <c r="G45" s="1094"/>
      <c r="H45" s="1094"/>
      <c r="I45" s="1095"/>
      <c r="J45" s="1092">
        <v>85</v>
      </c>
      <c r="K45" s="1092"/>
      <c r="L45" s="1092"/>
      <c r="M45" s="1092"/>
      <c r="N45" s="1092">
        <v>0</v>
      </c>
      <c r="O45" s="1092"/>
      <c r="P45" s="1092"/>
      <c r="Q45" s="1092"/>
      <c r="R45" s="15"/>
      <c r="S45" s="1114" t="s">
        <v>608</v>
      </c>
      <c r="T45" s="1114"/>
      <c r="U45" s="1114"/>
      <c r="V45" s="1114"/>
      <c r="W45" s="1114" t="s">
        <v>550</v>
      </c>
      <c r="X45" s="1114"/>
      <c r="Y45" s="1114"/>
      <c r="Z45" s="1114"/>
      <c r="AA45" s="1092">
        <v>140</v>
      </c>
      <c r="AB45" s="1092"/>
      <c r="AC45" s="1092"/>
      <c r="AD45" s="1092"/>
      <c r="AE45" s="1092">
        <v>0</v>
      </c>
      <c r="AF45" s="1092"/>
      <c r="AG45" s="1092"/>
      <c r="AH45" s="1092"/>
    </row>
    <row r="46" spans="2:34" ht="24.95" customHeight="1">
      <c r="B46" s="995" t="s">
        <v>615</v>
      </c>
      <c r="C46" s="996"/>
      <c r="D46" s="996"/>
      <c r="E46" s="996"/>
      <c r="F46" s="996"/>
      <c r="G46" s="996"/>
      <c r="H46" s="996"/>
      <c r="I46" s="997"/>
      <c r="J46" s="1115">
        <f>SUM(J40:M45)</f>
        <v>410</v>
      </c>
      <c r="K46" s="1116"/>
      <c r="L46" s="1116"/>
      <c r="M46" s="1117"/>
      <c r="N46" s="1115">
        <f>SUM(N40:Q45)</f>
        <v>0</v>
      </c>
      <c r="O46" s="1116"/>
      <c r="P46" s="1116"/>
      <c r="Q46" s="1117"/>
      <c r="R46" s="15"/>
      <c r="S46" s="1114" t="s">
        <v>610</v>
      </c>
      <c r="T46" s="1114"/>
      <c r="U46" s="1114"/>
      <c r="V46" s="1114"/>
      <c r="W46" s="1114" t="s">
        <v>550</v>
      </c>
      <c r="X46" s="1114"/>
      <c r="Y46" s="1114"/>
      <c r="Z46" s="1114"/>
      <c r="AA46" s="1092">
        <v>185</v>
      </c>
      <c r="AB46" s="1092"/>
      <c r="AC46" s="1092"/>
      <c r="AD46" s="1092"/>
      <c r="AE46" s="1092">
        <v>0</v>
      </c>
      <c r="AF46" s="1092"/>
      <c r="AG46" s="1092"/>
      <c r="AH46" s="1092"/>
    </row>
    <row r="47" spans="2:34" ht="24.95" customHeight="1">
      <c r="B47" s="1105" t="s">
        <v>616</v>
      </c>
      <c r="C47" s="1106"/>
      <c r="D47" s="1106"/>
      <c r="E47" s="1107"/>
      <c r="F47" s="1097" t="s">
        <v>617</v>
      </c>
      <c r="G47" s="1098"/>
      <c r="H47" s="1098"/>
      <c r="I47" s="1099"/>
      <c r="J47" s="1092">
        <v>145</v>
      </c>
      <c r="K47" s="1092"/>
      <c r="L47" s="1092"/>
      <c r="M47" s="1092"/>
      <c r="N47" s="1092">
        <v>0</v>
      </c>
      <c r="O47" s="1092"/>
      <c r="P47" s="1092"/>
      <c r="Q47" s="1092"/>
      <c r="R47" s="15"/>
      <c r="S47" s="1114" t="s">
        <v>611</v>
      </c>
      <c r="T47" s="1114"/>
      <c r="U47" s="1114"/>
      <c r="V47" s="1114"/>
      <c r="W47" s="1114" t="s">
        <v>550</v>
      </c>
      <c r="X47" s="1114"/>
      <c r="Y47" s="1114"/>
      <c r="Z47" s="1114"/>
      <c r="AA47" s="1092">
        <v>80</v>
      </c>
      <c r="AB47" s="1092"/>
      <c r="AC47" s="1092"/>
      <c r="AD47" s="1092"/>
      <c r="AE47" s="1092">
        <v>0</v>
      </c>
      <c r="AF47" s="1092"/>
      <c r="AG47" s="1092"/>
      <c r="AH47" s="1092"/>
    </row>
    <row r="48" spans="2:34" ht="24.95" customHeight="1">
      <c r="B48" s="1108"/>
      <c r="C48" s="1109"/>
      <c r="D48" s="1109"/>
      <c r="E48" s="1110"/>
      <c r="F48" s="1093" t="s">
        <v>618</v>
      </c>
      <c r="G48" s="1094"/>
      <c r="H48" s="1094"/>
      <c r="I48" s="1095"/>
      <c r="J48" s="1092">
        <v>80</v>
      </c>
      <c r="K48" s="1092"/>
      <c r="L48" s="1092"/>
      <c r="M48" s="1092"/>
      <c r="N48" s="1092">
        <v>0</v>
      </c>
      <c r="O48" s="1092"/>
      <c r="P48" s="1092"/>
      <c r="Q48" s="1092"/>
      <c r="R48" s="15"/>
      <c r="S48" s="1100" t="s">
        <v>613</v>
      </c>
      <c r="T48" s="1101"/>
      <c r="U48" s="1101"/>
      <c r="V48" s="1101"/>
      <c r="W48" s="1101"/>
      <c r="X48" s="1101"/>
      <c r="Y48" s="1101"/>
      <c r="Z48" s="1102"/>
      <c r="AA48" s="1103">
        <f>SUM(AA41:AD47)</f>
        <v>1530</v>
      </c>
      <c r="AB48" s="1103"/>
      <c r="AC48" s="1103"/>
      <c r="AD48" s="1103"/>
      <c r="AE48" s="1103">
        <f>SUM(AE41:AH47)</f>
        <v>0</v>
      </c>
      <c r="AF48" s="1103"/>
      <c r="AG48" s="1103"/>
      <c r="AH48" s="1103"/>
    </row>
    <row r="49" spans="2:34" ht="24.95" customHeight="1">
      <c r="B49" s="1108"/>
      <c r="C49" s="1109"/>
      <c r="D49" s="1109"/>
      <c r="E49" s="1110"/>
      <c r="F49" s="1093" t="s">
        <v>619</v>
      </c>
      <c r="G49" s="1094"/>
      <c r="H49" s="1094"/>
      <c r="I49" s="1095"/>
      <c r="J49" s="1092">
        <v>90</v>
      </c>
      <c r="K49" s="1092"/>
      <c r="L49" s="1092"/>
      <c r="M49" s="1092"/>
      <c r="N49" s="1092">
        <v>0</v>
      </c>
      <c r="O49" s="1092"/>
      <c r="P49" s="1092"/>
      <c r="Q49" s="1092"/>
      <c r="R49" s="15"/>
    </row>
    <row r="50" spans="2:34" ht="24.95" customHeight="1">
      <c r="B50" s="1108"/>
      <c r="C50" s="1109"/>
      <c r="D50" s="1109"/>
      <c r="E50" s="1110"/>
      <c r="F50" s="1093" t="s">
        <v>620</v>
      </c>
      <c r="G50" s="1094"/>
      <c r="H50" s="1094"/>
      <c r="I50" s="1095"/>
      <c r="J50" s="1092">
        <v>60</v>
      </c>
      <c r="K50" s="1092"/>
      <c r="L50" s="1092"/>
      <c r="M50" s="1092"/>
      <c r="N50" s="1092">
        <v>0</v>
      </c>
      <c r="O50" s="1092"/>
      <c r="P50" s="1092"/>
      <c r="Q50" s="1092"/>
      <c r="R50" s="15"/>
    </row>
    <row r="51" spans="2:34" ht="24.95" customHeight="1">
      <c r="B51" s="1108"/>
      <c r="C51" s="1109"/>
      <c r="D51" s="1109"/>
      <c r="E51" s="1110"/>
      <c r="F51" s="1093" t="s">
        <v>621</v>
      </c>
      <c r="G51" s="1094"/>
      <c r="H51" s="1094"/>
      <c r="I51" s="1095"/>
      <c r="J51" s="1092">
        <v>70</v>
      </c>
      <c r="K51" s="1092"/>
      <c r="L51" s="1092"/>
      <c r="M51" s="1092"/>
      <c r="N51" s="1092">
        <v>0</v>
      </c>
      <c r="O51" s="1092"/>
      <c r="P51" s="1092"/>
      <c r="Q51" s="1092"/>
      <c r="R51" s="15"/>
    </row>
    <row r="52" spans="2:34" ht="24.95" customHeight="1">
      <c r="B52" s="1108"/>
      <c r="C52" s="1109"/>
      <c r="D52" s="1109"/>
      <c r="E52" s="1110"/>
      <c r="F52" s="1114" t="s">
        <v>622</v>
      </c>
      <c r="G52" s="1114"/>
      <c r="H52" s="1114"/>
      <c r="I52" s="1114"/>
      <c r="J52" s="1092">
        <v>70</v>
      </c>
      <c r="K52" s="1092"/>
      <c r="L52" s="1092"/>
      <c r="M52" s="1092"/>
      <c r="N52" s="1092">
        <v>0</v>
      </c>
      <c r="O52" s="1092"/>
      <c r="P52" s="1092"/>
      <c r="Q52" s="1092"/>
      <c r="R52" s="15"/>
      <c r="S52" s="1100" t="s">
        <v>623</v>
      </c>
      <c r="T52" s="1101"/>
      <c r="U52" s="1101"/>
      <c r="V52" s="1101"/>
      <c r="W52" s="1101"/>
      <c r="X52" s="1101"/>
      <c r="Y52" s="1101"/>
      <c r="Z52" s="1102"/>
      <c r="AA52" s="1103">
        <f>AA38</f>
        <v>5890</v>
      </c>
      <c r="AB52" s="1103"/>
      <c r="AC52" s="1103"/>
      <c r="AD52" s="1103"/>
      <c r="AE52" s="1103">
        <f>AE38</f>
        <v>0</v>
      </c>
      <c r="AF52" s="1103"/>
      <c r="AG52" s="1103"/>
      <c r="AH52" s="1103"/>
    </row>
    <row r="53" spans="2:34" ht="24.95" customHeight="1">
      <c r="B53" s="1111"/>
      <c r="C53" s="1112"/>
      <c r="D53" s="1112"/>
      <c r="E53" s="1113"/>
      <c r="F53" s="1097" t="s">
        <v>624</v>
      </c>
      <c r="G53" s="1098"/>
      <c r="H53" s="1098"/>
      <c r="I53" s="1099"/>
      <c r="J53" s="1092">
        <v>100</v>
      </c>
      <c r="K53" s="1092"/>
      <c r="L53" s="1092"/>
      <c r="M53" s="1092"/>
      <c r="N53" s="1092">
        <v>0</v>
      </c>
      <c r="O53" s="1092"/>
      <c r="P53" s="1092"/>
      <c r="Q53" s="1092"/>
      <c r="R53" s="15"/>
      <c r="S53" s="1100" t="s">
        <v>625</v>
      </c>
      <c r="T53" s="1101"/>
      <c r="U53" s="1101"/>
      <c r="V53" s="1101"/>
      <c r="W53" s="1101"/>
      <c r="X53" s="1101"/>
      <c r="Y53" s="1101"/>
      <c r="Z53" s="1102"/>
      <c r="AA53" s="1103">
        <f>AA48</f>
        <v>1530</v>
      </c>
      <c r="AB53" s="1103"/>
      <c r="AC53" s="1103"/>
      <c r="AD53" s="1103"/>
      <c r="AE53" s="1103">
        <f>AE48</f>
        <v>0</v>
      </c>
      <c r="AF53" s="1103"/>
      <c r="AG53" s="1103"/>
      <c r="AH53" s="1103"/>
    </row>
    <row r="54" spans="2:34" ht="24.95" customHeight="1">
      <c r="B54" s="995" t="s">
        <v>626</v>
      </c>
      <c r="C54" s="996"/>
      <c r="D54" s="996"/>
      <c r="E54" s="996"/>
      <c r="F54" s="996"/>
      <c r="G54" s="996"/>
      <c r="H54" s="996"/>
      <c r="I54" s="997"/>
      <c r="J54" s="1104">
        <f>SUM(J47:M53)</f>
        <v>615</v>
      </c>
      <c r="K54" s="1104"/>
      <c r="L54" s="1104"/>
      <c r="M54" s="1104"/>
      <c r="N54" s="1104">
        <f>SUM(N47:Q53)</f>
        <v>0</v>
      </c>
      <c r="O54" s="1104"/>
      <c r="P54" s="1104"/>
      <c r="Q54" s="1104"/>
      <c r="R54" s="15"/>
      <c r="S54" s="1100" t="s">
        <v>627</v>
      </c>
      <c r="T54" s="1101"/>
      <c r="U54" s="1101"/>
      <c r="V54" s="1101"/>
      <c r="W54" s="1101"/>
      <c r="X54" s="1101"/>
      <c r="Y54" s="1101"/>
      <c r="Z54" s="1102"/>
      <c r="AA54" s="1096">
        <f>AA53+AA52</f>
        <v>7420</v>
      </c>
      <c r="AB54" s="1092"/>
      <c r="AC54" s="1092"/>
      <c r="AD54" s="1092"/>
      <c r="AE54" s="1096">
        <f>AE53+AE52</f>
        <v>0</v>
      </c>
      <c r="AF54" s="1092"/>
      <c r="AG54" s="1092"/>
      <c r="AH54" s="1092"/>
    </row>
    <row r="55" spans="2:34" ht="15" customHeight="1">
      <c r="B55" s="51"/>
      <c r="C55" s="51"/>
      <c r="D55" s="51"/>
      <c r="E55" s="51"/>
      <c r="F55" s="51"/>
      <c r="G55" s="51"/>
      <c r="H55" s="51"/>
      <c r="I55" s="51"/>
      <c r="J55" s="147"/>
      <c r="K55" s="147"/>
      <c r="L55" s="147"/>
      <c r="M55" s="147"/>
      <c r="N55" s="147"/>
      <c r="O55" s="147"/>
      <c r="P55" s="147"/>
      <c r="Q55" s="147"/>
      <c r="R55" s="15"/>
      <c r="S55" s="99"/>
      <c r="T55" s="99"/>
      <c r="U55" s="99"/>
      <c r="V55" s="99"/>
      <c r="W55" s="99"/>
      <c r="X55" s="99"/>
      <c r="Y55" s="99"/>
      <c r="Z55" s="99"/>
      <c r="AA55" s="148"/>
      <c r="AB55" s="149"/>
      <c r="AC55" s="149"/>
      <c r="AD55" s="149"/>
      <c r="AE55" s="148"/>
      <c r="AF55" s="149"/>
      <c r="AG55" s="149"/>
      <c r="AH55" s="149"/>
    </row>
    <row r="56" spans="2:34" s="52" customFormat="1" ht="24.95" customHeight="1">
      <c r="B56" s="52" t="s">
        <v>408</v>
      </c>
    </row>
    <row r="57" spans="2:34" ht="23.45" customHeight="1"/>
    <row r="58" spans="2:34" ht="23.45" customHeight="1"/>
    <row r="59" spans="2:34" ht="23.45" customHeight="1"/>
    <row r="60" spans="2:34" ht="23.45" customHeight="1"/>
    <row r="61" spans="2:34" ht="23.45" customHeight="1"/>
    <row r="62" spans="2:34" ht="23.45" customHeight="1"/>
    <row r="63" spans="2:34" ht="23.45" customHeight="1">
      <c r="L63" s="98"/>
      <c r="M63" s="98"/>
    </row>
    <row r="64" spans="2:34" ht="23.45" customHeight="1">
      <c r="L64" s="98"/>
      <c r="M64" s="98"/>
    </row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  <row r="80" ht="23.45" customHeight="1"/>
    <row r="81" ht="23.45" customHeight="1"/>
    <row r="82" ht="23.45" customHeight="1"/>
    <row r="83" ht="23.45" customHeight="1"/>
    <row r="84" ht="23.45" customHeight="1"/>
  </sheetData>
  <mergeCells count="283">
    <mergeCell ref="B10:G10"/>
    <mergeCell ref="S10:AH10"/>
    <mergeCell ref="B2:F5"/>
    <mergeCell ref="G2:T5"/>
    <mergeCell ref="U2:U5"/>
    <mergeCell ref="B6:F6"/>
    <mergeCell ref="K1:W1"/>
    <mergeCell ref="AC1:AH1"/>
    <mergeCell ref="F13:I13"/>
    <mergeCell ref="G6:T6"/>
    <mergeCell ref="U6:U8"/>
    <mergeCell ref="B7:F7"/>
    <mergeCell ref="G7:I7"/>
    <mergeCell ref="J7:L7"/>
    <mergeCell ref="M7:T7"/>
    <mergeCell ref="B8:F8"/>
    <mergeCell ref="G8:T8"/>
    <mergeCell ref="B9:F9"/>
    <mergeCell ref="G9:AH9"/>
    <mergeCell ref="V6:AH6"/>
    <mergeCell ref="B11:E11"/>
    <mergeCell ref="F11:I11"/>
    <mergeCell ref="J11:M11"/>
    <mergeCell ref="N11:Q11"/>
    <mergeCell ref="S11:V11"/>
    <mergeCell ref="W11:Z11"/>
    <mergeCell ref="AA11:AD11"/>
    <mergeCell ref="AE11:AH11"/>
    <mergeCell ref="B12:E14"/>
    <mergeCell ref="F12:I12"/>
    <mergeCell ref="J12:M12"/>
    <mergeCell ref="N12:Q12"/>
    <mergeCell ref="S12:V12"/>
    <mergeCell ref="W12:Z12"/>
    <mergeCell ref="AA12:AD12"/>
    <mergeCell ref="AE12:AH12"/>
    <mergeCell ref="AE13:AH13"/>
    <mergeCell ref="F14:I14"/>
    <mergeCell ref="J14:M14"/>
    <mergeCell ref="N14:Q14"/>
    <mergeCell ref="S14:V14"/>
    <mergeCell ref="W14:Z14"/>
    <mergeCell ref="AA14:AD14"/>
    <mergeCell ref="AE14:AH14"/>
    <mergeCell ref="W17:Z17"/>
    <mergeCell ref="AA17:AD17"/>
    <mergeCell ref="J18:M18"/>
    <mergeCell ref="N18:Q18"/>
    <mergeCell ref="S18:Z18"/>
    <mergeCell ref="J13:M13"/>
    <mergeCell ref="N13:Q13"/>
    <mergeCell ref="S13:V13"/>
    <mergeCell ref="W13:Z13"/>
    <mergeCell ref="AA13:AD13"/>
    <mergeCell ref="J17:M17"/>
    <mergeCell ref="N17:Q17"/>
    <mergeCell ref="S17:V17"/>
    <mergeCell ref="AE17:AH17"/>
    <mergeCell ref="J19:M19"/>
    <mergeCell ref="N19:Q19"/>
    <mergeCell ref="S22:AH22"/>
    <mergeCell ref="S20:Z20"/>
    <mergeCell ref="AA20:AD20"/>
    <mergeCell ref="AE20:AH20"/>
    <mergeCell ref="F18:I18"/>
    <mergeCell ref="B15:I15"/>
    <mergeCell ref="J15:M15"/>
    <mergeCell ref="N15:Q15"/>
    <mergeCell ref="S15:V15"/>
    <mergeCell ref="W15:Z15"/>
    <mergeCell ref="AA15:AD15"/>
    <mergeCell ref="AE15:AH15"/>
    <mergeCell ref="B16:E20"/>
    <mergeCell ref="F16:I16"/>
    <mergeCell ref="J16:M16"/>
    <mergeCell ref="N16:Q16"/>
    <mergeCell ref="S16:V16"/>
    <mergeCell ref="W16:Z16"/>
    <mergeCell ref="AA16:AD16"/>
    <mergeCell ref="AE16:AH16"/>
    <mergeCell ref="F17:I17"/>
    <mergeCell ref="S24:V24"/>
    <mergeCell ref="W24:Z24"/>
    <mergeCell ref="AA24:AD24"/>
    <mergeCell ref="AE24:AH24"/>
    <mergeCell ref="AA23:AD23"/>
    <mergeCell ref="AE23:AH23"/>
    <mergeCell ref="F23:I23"/>
    <mergeCell ref="AA18:AD18"/>
    <mergeCell ref="AE18:AH18"/>
    <mergeCell ref="F20:I20"/>
    <mergeCell ref="J20:M20"/>
    <mergeCell ref="N20:Q20"/>
    <mergeCell ref="B21:I21"/>
    <mergeCell ref="J21:M21"/>
    <mergeCell ref="B22:E23"/>
    <mergeCell ref="F22:I22"/>
    <mergeCell ref="J22:M22"/>
    <mergeCell ref="N22:Q22"/>
    <mergeCell ref="S23:V23"/>
    <mergeCell ref="W23:Z23"/>
    <mergeCell ref="J23:M23"/>
    <mergeCell ref="N23:Q23"/>
    <mergeCell ref="N21:Q21"/>
    <mergeCell ref="F19:I19"/>
    <mergeCell ref="B33:E34"/>
    <mergeCell ref="N27:Q27"/>
    <mergeCell ref="F31:I31"/>
    <mergeCell ref="F30:I30"/>
    <mergeCell ref="J30:M30"/>
    <mergeCell ref="N30:Q30"/>
    <mergeCell ref="B24:I24"/>
    <mergeCell ref="J24:M24"/>
    <mergeCell ref="N24:Q24"/>
    <mergeCell ref="F29:I29"/>
    <mergeCell ref="J29:M29"/>
    <mergeCell ref="N29:Q29"/>
    <mergeCell ref="J31:M31"/>
    <mergeCell ref="N31:Q31"/>
    <mergeCell ref="F28:I28"/>
    <mergeCell ref="J28:M28"/>
    <mergeCell ref="N28:Q28"/>
    <mergeCell ref="F26:I26"/>
    <mergeCell ref="J26:M26"/>
    <mergeCell ref="N26:Q26"/>
    <mergeCell ref="F27:I27"/>
    <mergeCell ref="J27:M27"/>
    <mergeCell ref="B32:I32"/>
    <mergeCell ref="J32:M32"/>
    <mergeCell ref="N32:Q32"/>
    <mergeCell ref="S25:Z25"/>
    <mergeCell ref="S31:V31"/>
    <mergeCell ref="W31:Z31"/>
    <mergeCell ref="W30:Z30"/>
    <mergeCell ref="S29:AH29"/>
    <mergeCell ref="B25:E31"/>
    <mergeCell ref="F25:I25"/>
    <mergeCell ref="J25:M25"/>
    <mergeCell ref="N25:Q25"/>
    <mergeCell ref="S27:Z27"/>
    <mergeCell ref="AA27:AD27"/>
    <mergeCell ref="S30:V30"/>
    <mergeCell ref="AE32:AH32"/>
    <mergeCell ref="W34:Z34"/>
    <mergeCell ref="AA34:AD34"/>
    <mergeCell ref="S33:V34"/>
    <mergeCell ref="W33:Z33"/>
    <mergeCell ref="AA33:AD33"/>
    <mergeCell ref="AE33:AH33"/>
    <mergeCell ref="AA31:AD31"/>
    <mergeCell ref="AE27:AH27"/>
    <mergeCell ref="AA25:AD25"/>
    <mergeCell ref="AE25:AH25"/>
    <mergeCell ref="AA30:AD30"/>
    <mergeCell ref="AE30:AH30"/>
    <mergeCell ref="AE34:AH34"/>
    <mergeCell ref="AE31:AH31"/>
    <mergeCell ref="B35:I35"/>
    <mergeCell ref="S32:V32"/>
    <mergeCell ref="W32:Z32"/>
    <mergeCell ref="AA32:AD32"/>
    <mergeCell ref="J41:M41"/>
    <mergeCell ref="N41:Q41"/>
    <mergeCell ref="B40:E45"/>
    <mergeCell ref="J35:M35"/>
    <mergeCell ref="N35:Q35"/>
    <mergeCell ref="N36:Q36"/>
    <mergeCell ref="F33:I33"/>
    <mergeCell ref="J33:M33"/>
    <mergeCell ref="N33:Q33"/>
    <mergeCell ref="F34:I34"/>
    <mergeCell ref="J34:M34"/>
    <mergeCell ref="N34:Q34"/>
    <mergeCell ref="F38:I38"/>
    <mergeCell ref="J38:M38"/>
    <mergeCell ref="N38:Q38"/>
    <mergeCell ref="B39:I39"/>
    <mergeCell ref="J39:M39"/>
    <mergeCell ref="N39:Q39"/>
    <mergeCell ref="F37:I37"/>
    <mergeCell ref="J37:M37"/>
    <mergeCell ref="N37:Q37"/>
    <mergeCell ref="S38:Z38"/>
    <mergeCell ref="AA38:AD38"/>
    <mergeCell ref="AE38:AH38"/>
    <mergeCell ref="B36:E38"/>
    <mergeCell ref="F36:I36"/>
    <mergeCell ref="J36:M36"/>
    <mergeCell ref="AE37:AH37"/>
    <mergeCell ref="S37:Z37"/>
    <mergeCell ref="AA37:AD37"/>
    <mergeCell ref="S35:Z35"/>
    <mergeCell ref="AA35:AD35"/>
    <mergeCell ref="AE35:AH35"/>
    <mergeCell ref="W45:Z45"/>
    <mergeCell ref="AA45:AD45"/>
    <mergeCell ref="AE45:AH45"/>
    <mergeCell ref="F40:I40"/>
    <mergeCell ref="J40:M40"/>
    <mergeCell ref="N40:Q40"/>
    <mergeCell ref="S43:V43"/>
    <mergeCell ref="W43:Z43"/>
    <mergeCell ref="AA43:AD43"/>
    <mergeCell ref="J42:M42"/>
    <mergeCell ref="N42:Q42"/>
    <mergeCell ref="AE42:AH42"/>
    <mergeCell ref="S40:V40"/>
    <mergeCell ref="S42:V42"/>
    <mergeCell ref="W42:Z42"/>
    <mergeCell ref="AA42:AD42"/>
    <mergeCell ref="F44:I44"/>
    <mergeCell ref="J44:M44"/>
    <mergeCell ref="N44:Q44"/>
    <mergeCell ref="S41:V41"/>
    <mergeCell ref="W41:Z41"/>
    <mergeCell ref="AA41:AD41"/>
    <mergeCell ref="AE41:AH41"/>
    <mergeCell ref="F41:I41"/>
    <mergeCell ref="AE46:AH46"/>
    <mergeCell ref="F43:I43"/>
    <mergeCell ref="J43:M43"/>
    <mergeCell ref="N43:Q43"/>
    <mergeCell ref="S47:V47"/>
    <mergeCell ref="W47:Z47"/>
    <mergeCell ref="S48:Z48"/>
    <mergeCell ref="AA48:AD48"/>
    <mergeCell ref="F45:I45"/>
    <mergeCell ref="J45:M45"/>
    <mergeCell ref="N45:Q45"/>
    <mergeCell ref="AE43:AH43"/>
    <mergeCell ref="S44:V44"/>
    <mergeCell ref="W44:Z44"/>
    <mergeCell ref="AA44:AD44"/>
    <mergeCell ref="AE44:AH44"/>
    <mergeCell ref="B46:I46"/>
    <mergeCell ref="J46:M46"/>
    <mergeCell ref="N46:Q46"/>
    <mergeCell ref="S46:V46"/>
    <mergeCell ref="W46:Z46"/>
    <mergeCell ref="AA46:AD46"/>
    <mergeCell ref="S45:V45"/>
    <mergeCell ref="J48:M48"/>
    <mergeCell ref="N48:Q48"/>
    <mergeCell ref="AE48:AH48"/>
    <mergeCell ref="F49:I49"/>
    <mergeCell ref="AA52:AD52"/>
    <mergeCell ref="AE52:AH52"/>
    <mergeCell ref="F50:I50"/>
    <mergeCell ref="J50:M50"/>
    <mergeCell ref="N50:Q50"/>
    <mergeCell ref="F51:I51"/>
    <mergeCell ref="J51:M51"/>
    <mergeCell ref="N51:Q51"/>
    <mergeCell ref="J49:M49"/>
    <mergeCell ref="N49:Q49"/>
    <mergeCell ref="F52:I52"/>
    <mergeCell ref="J52:M52"/>
    <mergeCell ref="N52:Q52"/>
    <mergeCell ref="S52:Z52"/>
    <mergeCell ref="V7:AH7"/>
    <mergeCell ref="V8:AH8"/>
    <mergeCell ref="V2:AH3"/>
    <mergeCell ref="V4:AH5"/>
    <mergeCell ref="AA47:AD47"/>
    <mergeCell ref="AE47:AH47"/>
    <mergeCell ref="F42:I42"/>
    <mergeCell ref="AE54:AH54"/>
    <mergeCell ref="F53:I53"/>
    <mergeCell ref="J53:M53"/>
    <mergeCell ref="N53:Q53"/>
    <mergeCell ref="S53:Z53"/>
    <mergeCell ref="AA53:AD53"/>
    <mergeCell ref="AE53:AH53"/>
    <mergeCell ref="B54:I54"/>
    <mergeCell ref="J54:M54"/>
    <mergeCell ref="N54:Q54"/>
    <mergeCell ref="S54:Z54"/>
    <mergeCell ref="AA54:AD54"/>
    <mergeCell ref="B47:E53"/>
    <mergeCell ref="F47:I47"/>
    <mergeCell ref="J47:M47"/>
    <mergeCell ref="N47:Q47"/>
    <mergeCell ref="F48:I48"/>
  </mergeCells>
  <phoneticPr fontId="1"/>
  <conditionalFormatting sqref="N15:Q15">
    <cfRule type="cellIs" dxfId="1" priority="2" stopIfTrue="1" operator="greaterThan">
      <formula>$J$15</formula>
    </cfRule>
  </conditionalFormatting>
  <conditionalFormatting sqref="AE28:AH28">
    <cfRule type="cellIs" dxfId="0" priority="282" stopIfTrue="1" operator="greaterThan">
      <formula>$AA$18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Z64"/>
  <sheetViews>
    <sheetView showZeros="0" zoomScale="60" zoomScaleNormal="60" workbookViewId="0">
      <selection activeCell="P31" sqref="P31"/>
    </sheetView>
  </sheetViews>
  <sheetFormatPr defaultRowHeight="13.5"/>
  <cols>
    <col min="1" max="1" width="2.625" style="230" customWidth="1"/>
    <col min="2" max="2" width="13.875" style="230" customWidth="1"/>
    <col min="3" max="3" width="10.125" style="230" customWidth="1"/>
    <col min="4" max="4" width="10.5" style="230" customWidth="1"/>
    <col min="5" max="5" width="14" style="230" customWidth="1"/>
    <col min="6" max="7" width="12.625" style="230" customWidth="1"/>
    <col min="8" max="8" width="14" style="230" customWidth="1"/>
    <col min="9" max="10" width="10.375" style="230" customWidth="1"/>
    <col min="11" max="11" width="14.25" style="230" customWidth="1"/>
    <col min="12" max="13" width="10.375" style="230" customWidth="1"/>
    <col min="14" max="14" width="8.875" style="230" customWidth="1"/>
    <col min="15" max="15" width="5.625" style="230" customWidth="1"/>
    <col min="16" max="17" width="10.5" style="230" customWidth="1"/>
    <col min="18" max="18" width="14" style="230" customWidth="1"/>
    <col min="19" max="20" width="10.5" style="230" customWidth="1"/>
    <col min="21" max="21" width="14" style="230" customWidth="1"/>
    <col min="22" max="23" width="12.625" style="230" customWidth="1"/>
    <col min="24" max="16384" width="9" style="230"/>
  </cols>
  <sheetData>
    <row r="1" spans="1:24">
      <c r="A1" s="596"/>
      <c r="B1" s="597">
        <f>入力画面!C10</f>
        <v>0</v>
      </c>
      <c r="C1" s="597"/>
      <c r="D1" s="597"/>
      <c r="E1" s="597"/>
      <c r="F1" s="597"/>
      <c r="G1" s="598" t="s">
        <v>703</v>
      </c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228"/>
      <c r="S1" s="228"/>
      <c r="T1" s="228"/>
      <c r="U1" s="229"/>
      <c r="V1" s="229"/>
      <c r="W1" s="229"/>
      <c r="X1" s="229"/>
    </row>
    <row r="2" spans="1:24">
      <c r="A2" s="596"/>
      <c r="B2" s="597"/>
      <c r="C2" s="597"/>
      <c r="D2" s="597"/>
      <c r="E2" s="597"/>
      <c r="F2" s="597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228"/>
      <c r="S2" s="228"/>
      <c r="T2" s="228"/>
      <c r="U2" s="228"/>
      <c r="V2" s="229"/>
      <c r="W2" s="229"/>
      <c r="X2" s="229"/>
    </row>
    <row r="3" spans="1:24" ht="17.25" customHeight="1" thickBot="1">
      <c r="A3" s="228"/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632" t="s">
        <v>935</v>
      </c>
      <c r="V3" s="632"/>
      <c r="W3" s="632"/>
      <c r="X3" s="229"/>
    </row>
    <row r="4" spans="1:24" ht="13.5" customHeight="1">
      <c r="A4" s="228"/>
      <c r="B4" s="633" t="s">
        <v>343</v>
      </c>
      <c r="C4" s="572"/>
      <c r="D4" s="572" t="s">
        <v>342</v>
      </c>
      <c r="E4" s="572"/>
      <c r="F4" s="572"/>
      <c r="G4" s="572" t="s">
        <v>341</v>
      </c>
      <c r="H4" s="572"/>
      <c r="I4" s="574"/>
      <c r="J4" s="577" t="s">
        <v>340</v>
      </c>
      <c r="K4" s="578"/>
      <c r="L4" s="578"/>
      <c r="M4" s="578"/>
      <c r="N4" s="578"/>
      <c r="O4" s="579"/>
      <c r="P4" s="583" t="s">
        <v>339</v>
      </c>
      <c r="Q4" s="563">
        <f>入力画面!C12</f>
        <v>0</v>
      </c>
      <c r="R4" s="564"/>
      <c r="S4" s="565"/>
      <c r="T4" s="603" t="s">
        <v>338</v>
      </c>
      <c r="U4" s="606" t="s">
        <v>337</v>
      </c>
      <c r="V4" s="607"/>
      <c r="W4" s="608"/>
      <c r="X4" s="229"/>
    </row>
    <row r="5" spans="1:24" ht="13.5" customHeight="1">
      <c r="A5" s="228"/>
      <c r="B5" s="634"/>
      <c r="C5" s="573"/>
      <c r="D5" s="573"/>
      <c r="E5" s="573"/>
      <c r="F5" s="573"/>
      <c r="G5" s="575"/>
      <c r="H5" s="575"/>
      <c r="I5" s="576"/>
      <c r="J5" s="580"/>
      <c r="K5" s="581"/>
      <c r="L5" s="581"/>
      <c r="M5" s="581"/>
      <c r="N5" s="581"/>
      <c r="O5" s="582"/>
      <c r="P5" s="584"/>
      <c r="Q5" s="566"/>
      <c r="R5" s="567"/>
      <c r="S5" s="568"/>
      <c r="T5" s="604"/>
      <c r="U5" s="609"/>
      <c r="V5" s="610"/>
      <c r="W5" s="611"/>
      <c r="X5" s="229"/>
    </row>
    <row r="6" spans="1:24" ht="15.95" customHeight="1">
      <c r="A6" s="228"/>
      <c r="B6" s="612">
        <f>入力画面!C4</f>
        <v>0</v>
      </c>
      <c r="C6" s="613"/>
      <c r="D6" s="616">
        <f>入力画面!B4</f>
        <v>0</v>
      </c>
      <c r="E6" s="617"/>
      <c r="F6" s="617"/>
      <c r="G6" s="620">
        <f>W53</f>
        <v>0</v>
      </c>
      <c r="H6" s="621"/>
      <c r="I6" s="621"/>
      <c r="J6" s="626">
        <f>入力画面!C6</f>
        <v>0</v>
      </c>
      <c r="K6" s="627"/>
      <c r="L6" s="627"/>
      <c r="M6" s="627"/>
      <c r="N6" s="627"/>
      <c r="O6" s="628"/>
      <c r="P6" s="584"/>
      <c r="Q6" s="566"/>
      <c r="R6" s="567"/>
      <c r="S6" s="568"/>
      <c r="T6" s="604"/>
      <c r="U6" s="629" t="s">
        <v>336</v>
      </c>
      <c r="V6" s="630"/>
      <c r="W6" s="631"/>
      <c r="X6" s="228"/>
    </row>
    <row r="7" spans="1:24" ht="15.95" customHeight="1">
      <c r="A7" s="231"/>
      <c r="B7" s="612"/>
      <c r="C7" s="613"/>
      <c r="D7" s="616"/>
      <c r="E7" s="617"/>
      <c r="F7" s="617"/>
      <c r="G7" s="622"/>
      <c r="H7" s="623"/>
      <c r="I7" s="623"/>
      <c r="J7" s="586"/>
      <c r="K7" s="587"/>
      <c r="L7" s="587"/>
      <c r="M7" s="587"/>
      <c r="N7" s="587"/>
      <c r="O7" s="588"/>
      <c r="P7" s="584"/>
      <c r="Q7" s="566">
        <f>入力画面!C13</f>
        <v>0</v>
      </c>
      <c r="R7" s="567"/>
      <c r="S7" s="568"/>
      <c r="T7" s="604"/>
      <c r="U7" s="600" t="s">
        <v>704</v>
      </c>
      <c r="V7" s="601"/>
      <c r="W7" s="602"/>
      <c r="X7" s="229"/>
    </row>
    <row r="8" spans="1:24" ht="15.95" customHeight="1">
      <c r="A8" s="228"/>
      <c r="B8" s="612"/>
      <c r="C8" s="613"/>
      <c r="D8" s="616"/>
      <c r="E8" s="617"/>
      <c r="F8" s="617"/>
      <c r="G8" s="622"/>
      <c r="H8" s="623"/>
      <c r="I8" s="623"/>
      <c r="J8" s="586">
        <f>入力画面!C8</f>
        <v>0</v>
      </c>
      <c r="K8" s="587"/>
      <c r="L8" s="587"/>
      <c r="M8" s="587"/>
      <c r="N8" s="587"/>
      <c r="O8" s="588"/>
      <c r="P8" s="584"/>
      <c r="Q8" s="566"/>
      <c r="R8" s="567"/>
      <c r="S8" s="568"/>
      <c r="T8" s="604"/>
      <c r="U8" s="600" t="s">
        <v>335</v>
      </c>
      <c r="V8" s="601"/>
      <c r="W8" s="602"/>
      <c r="X8" s="229"/>
    </row>
    <row r="9" spans="1:24" ht="15.95" customHeight="1" thickBot="1">
      <c r="A9" s="229"/>
      <c r="B9" s="614"/>
      <c r="C9" s="615"/>
      <c r="D9" s="618"/>
      <c r="E9" s="619"/>
      <c r="F9" s="619"/>
      <c r="G9" s="624"/>
      <c r="H9" s="625"/>
      <c r="I9" s="625"/>
      <c r="J9" s="589"/>
      <c r="K9" s="590"/>
      <c r="L9" s="590"/>
      <c r="M9" s="590"/>
      <c r="N9" s="590"/>
      <c r="O9" s="591"/>
      <c r="P9" s="585"/>
      <c r="Q9" s="569"/>
      <c r="R9" s="570"/>
      <c r="S9" s="571"/>
      <c r="T9" s="605"/>
      <c r="U9" s="560" t="s">
        <v>334</v>
      </c>
      <c r="V9" s="561"/>
      <c r="W9" s="562"/>
      <c r="X9" s="228"/>
    </row>
    <row r="10" spans="1:24" ht="20.25" customHeight="1">
      <c r="A10" s="228"/>
      <c r="B10" s="464" t="s">
        <v>328</v>
      </c>
      <c r="C10" s="465" t="s">
        <v>327</v>
      </c>
      <c r="D10" s="466" t="s">
        <v>326</v>
      </c>
      <c r="E10" s="469" t="s">
        <v>324</v>
      </c>
      <c r="F10" s="263">
        <v>3660</v>
      </c>
      <c r="G10" s="263"/>
      <c r="H10" s="652" t="s">
        <v>288</v>
      </c>
      <c r="I10" s="653"/>
      <c r="J10" s="654"/>
      <c r="K10" s="592" t="s">
        <v>304</v>
      </c>
      <c r="L10" s="592"/>
      <c r="M10" s="592"/>
      <c r="N10" s="592" t="s">
        <v>307</v>
      </c>
      <c r="O10" s="592"/>
      <c r="P10" s="592"/>
      <c r="Q10" s="592"/>
      <c r="R10" s="592" t="s">
        <v>330</v>
      </c>
      <c r="S10" s="592"/>
      <c r="T10" s="592"/>
      <c r="U10" s="592" t="s">
        <v>329</v>
      </c>
      <c r="V10" s="592"/>
      <c r="W10" s="593"/>
      <c r="X10" s="228"/>
    </row>
    <row r="11" spans="1:24" ht="20.25" customHeight="1">
      <c r="A11" s="228"/>
      <c r="B11" s="666" t="s">
        <v>333</v>
      </c>
      <c r="C11" s="636"/>
      <c r="D11" s="637"/>
      <c r="E11" s="252" t="s">
        <v>901</v>
      </c>
      <c r="F11" s="236">
        <v>2040</v>
      </c>
      <c r="G11" s="236"/>
      <c r="H11" s="638"/>
      <c r="I11" s="639"/>
      <c r="J11" s="640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5"/>
      <c r="X11" s="228"/>
    </row>
    <row r="12" spans="1:24" ht="20.25" customHeight="1">
      <c r="A12" s="228"/>
      <c r="B12" s="667"/>
      <c r="C12" s="639"/>
      <c r="D12" s="640"/>
      <c r="E12" s="235" t="s">
        <v>902</v>
      </c>
      <c r="F12" s="236">
        <v>1470</v>
      </c>
      <c r="G12" s="236"/>
      <c r="H12" s="232" t="s">
        <v>279</v>
      </c>
      <c r="I12" s="236">
        <v>1660</v>
      </c>
      <c r="J12" s="236"/>
      <c r="K12" s="233" t="s">
        <v>297</v>
      </c>
      <c r="L12" s="236">
        <v>2390</v>
      </c>
      <c r="M12" s="236"/>
      <c r="N12" s="657" t="s">
        <v>303</v>
      </c>
      <c r="O12" s="658"/>
      <c r="P12" s="239">
        <v>1910</v>
      </c>
      <c r="Q12" s="239"/>
      <c r="R12" s="232" t="s">
        <v>321</v>
      </c>
      <c r="S12" s="239">
        <v>760</v>
      </c>
      <c r="T12" s="239"/>
      <c r="U12" s="233" t="s">
        <v>320</v>
      </c>
      <c r="V12" s="240">
        <v>160</v>
      </c>
      <c r="W12" s="241"/>
      <c r="X12" s="228"/>
    </row>
    <row r="13" spans="1:24" ht="20.25" customHeight="1">
      <c r="A13" s="228"/>
      <c r="B13" s="237" t="s">
        <v>702</v>
      </c>
      <c r="C13" s="238">
        <v>1810</v>
      </c>
      <c r="D13" s="238"/>
      <c r="E13" s="235" t="s">
        <v>911</v>
      </c>
      <c r="F13" s="236">
        <v>660</v>
      </c>
      <c r="G13" s="236"/>
      <c r="H13" s="232" t="s">
        <v>277</v>
      </c>
      <c r="I13" s="236">
        <v>950</v>
      </c>
      <c r="J13" s="236"/>
      <c r="K13" s="233" t="s">
        <v>293</v>
      </c>
      <c r="L13" s="236">
        <v>1280</v>
      </c>
      <c r="M13" s="236"/>
      <c r="N13" s="644" t="s">
        <v>300</v>
      </c>
      <c r="O13" s="645"/>
      <c r="P13" s="239">
        <v>3110</v>
      </c>
      <c r="Q13" s="239"/>
      <c r="R13" s="232" t="s">
        <v>315</v>
      </c>
      <c r="S13" s="239">
        <v>1010</v>
      </c>
      <c r="T13" s="239"/>
      <c r="U13" s="233" t="s">
        <v>314</v>
      </c>
      <c r="V13" s="242">
        <v>1850</v>
      </c>
      <c r="W13" s="243"/>
      <c r="X13" s="228"/>
    </row>
    <row r="14" spans="1:24" ht="20.25" customHeight="1">
      <c r="A14" s="228"/>
      <c r="B14" s="237" t="s">
        <v>319</v>
      </c>
      <c r="C14" s="238">
        <v>1840</v>
      </c>
      <c r="D14" s="238"/>
      <c r="E14" s="235"/>
      <c r="F14" s="236"/>
      <c r="G14" s="236"/>
      <c r="H14" s="232" t="s">
        <v>271</v>
      </c>
      <c r="I14" s="236">
        <v>1010</v>
      </c>
      <c r="J14" s="236"/>
      <c r="K14" s="233"/>
      <c r="L14" s="236"/>
      <c r="M14" s="236"/>
      <c r="N14" s="644" t="s">
        <v>296</v>
      </c>
      <c r="O14" s="645"/>
      <c r="P14" s="236">
        <v>2010</v>
      </c>
      <c r="Q14" s="236"/>
      <c r="R14" s="235" t="s">
        <v>312</v>
      </c>
      <c r="S14" s="236">
        <v>830</v>
      </c>
      <c r="T14" s="236"/>
      <c r="U14" s="232" t="s">
        <v>311</v>
      </c>
      <c r="V14" s="242">
        <v>220</v>
      </c>
      <c r="W14" s="243"/>
      <c r="X14" s="228"/>
    </row>
    <row r="15" spans="1:24" ht="20.25" customHeight="1">
      <c r="A15" s="228"/>
      <c r="B15" s="237" t="s">
        <v>313</v>
      </c>
      <c r="C15" s="238">
        <v>860</v>
      </c>
      <c r="D15" s="238"/>
      <c r="E15" s="235"/>
      <c r="F15" s="236"/>
      <c r="G15" s="236"/>
      <c r="H15" s="232" t="s">
        <v>267</v>
      </c>
      <c r="I15" s="236">
        <v>1380</v>
      </c>
      <c r="J15" s="236"/>
      <c r="K15" s="233"/>
      <c r="L15" s="244"/>
      <c r="M15" s="244"/>
      <c r="N15" s="644" t="s">
        <v>292</v>
      </c>
      <c r="O15" s="645"/>
      <c r="P15" s="239">
        <v>1000</v>
      </c>
      <c r="Q15" s="239"/>
      <c r="R15" s="235" t="s">
        <v>309</v>
      </c>
      <c r="S15" s="236">
        <v>840</v>
      </c>
      <c r="T15" s="236"/>
      <c r="U15" s="232"/>
      <c r="V15" s="245"/>
      <c r="W15" s="246"/>
      <c r="X15" s="228"/>
    </row>
    <row r="16" spans="1:24" ht="20.25" customHeight="1">
      <c r="A16" s="228"/>
      <c r="B16" s="237" t="s">
        <v>310</v>
      </c>
      <c r="C16" s="238">
        <v>1260</v>
      </c>
      <c r="D16" s="238"/>
      <c r="E16" s="235" t="s">
        <v>158</v>
      </c>
      <c r="F16" s="330">
        <f>SUM(C13:C53,F10:F13)</f>
        <v>84290</v>
      </c>
      <c r="G16" s="330">
        <f>SUM(D13:D53,G10:G13)</f>
        <v>0</v>
      </c>
      <c r="H16" s="232" t="s">
        <v>261</v>
      </c>
      <c r="I16" s="239">
        <v>2120</v>
      </c>
      <c r="J16" s="239"/>
      <c r="K16" s="232" t="s">
        <v>158</v>
      </c>
      <c r="L16" s="333">
        <f>SUM(L12:L15)</f>
        <v>3670</v>
      </c>
      <c r="M16" s="333">
        <f>SUM(M12:M15)</f>
        <v>0</v>
      </c>
      <c r="N16" s="641" t="s">
        <v>287</v>
      </c>
      <c r="O16" s="642"/>
      <c r="P16" s="240">
        <v>1090</v>
      </c>
      <c r="Q16" s="240"/>
      <c r="R16" s="235"/>
      <c r="S16" s="236"/>
      <c r="T16" s="236"/>
      <c r="U16" s="232"/>
      <c r="V16" s="239"/>
      <c r="W16" s="243"/>
      <c r="X16" s="228"/>
    </row>
    <row r="17" spans="1:24" ht="20.25" customHeight="1">
      <c r="A17" s="248"/>
      <c r="B17" s="247" t="s">
        <v>308</v>
      </c>
      <c r="C17" s="236">
        <v>890</v>
      </c>
      <c r="D17" s="236"/>
      <c r="E17" s="635" t="s">
        <v>280</v>
      </c>
      <c r="F17" s="636"/>
      <c r="G17" s="637"/>
      <c r="H17" s="252" t="s">
        <v>259</v>
      </c>
      <c r="I17" s="240">
        <v>1850</v>
      </c>
      <c r="J17" s="240"/>
      <c r="K17" s="594" t="s">
        <v>283</v>
      </c>
      <c r="L17" s="594"/>
      <c r="M17" s="594"/>
      <c r="N17" s="641" t="s">
        <v>282</v>
      </c>
      <c r="O17" s="642"/>
      <c r="P17" s="239">
        <v>1880</v>
      </c>
      <c r="Q17" s="239"/>
      <c r="R17" s="235"/>
      <c r="S17" s="236"/>
      <c r="T17" s="236"/>
      <c r="U17" s="233" t="s">
        <v>155</v>
      </c>
      <c r="V17" s="337">
        <f>SUM(V12:V16)</f>
        <v>2230</v>
      </c>
      <c r="W17" s="338">
        <f>SUM(W12:W16)</f>
        <v>0</v>
      </c>
      <c r="X17" s="248"/>
    </row>
    <row r="18" spans="1:24" ht="20.25" customHeight="1">
      <c r="A18" s="248"/>
      <c r="B18" s="249" t="s">
        <v>306</v>
      </c>
      <c r="C18" s="236">
        <v>3600</v>
      </c>
      <c r="D18" s="236"/>
      <c r="E18" s="638"/>
      <c r="F18" s="639"/>
      <c r="G18" s="640"/>
      <c r="H18" s="252"/>
      <c r="I18" s="240"/>
      <c r="J18" s="240"/>
      <c r="K18" s="594"/>
      <c r="L18" s="594"/>
      <c r="M18" s="594"/>
      <c r="N18" s="641"/>
      <c r="O18" s="642"/>
      <c r="P18" s="239"/>
      <c r="Q18" s="239"/>
      <c r="R18" s="235" t="s">
        <v>156</v>
      </c>
      <c r="S18" s="333">
        <f>SUM(S12:S15)</f>
        <v>3440</v>
      </c>
      <c r="T18" s="333">
        <f>SUM(T12:T15)</f>
        <v>0</v>
      </c>
      <c r="U18" s="594" t="s">
        <v>302</v>
      </c>
      <c r="V18" s="594"/>
      <c r="W18" s="595"/>
      <c r="X18" s="248"/>
    </row>
    <row r="19" spans="1:24" ht="20.25" customHeight="1">
      <c r="A19" s="248"/>
      <c r="B19" s="493" t="s">
        <v>305</v>
      </c>
      <c r="C19" s="494" t="s">
        <v>874</v>
      </c>
      <c r="D19" s="495"/>
      <c r="E19" s="232" t="s">
        <v>272</v>
      </c>
      <c r="F19" s="234">
        <v>1830</v>
      </c>
      <c r="G19" s="234"/>
      <c r="H19" s="252"/>
      <c r="I19" s="240"/>
      <c r="J19" s="240"/>
      <c r="K19" s="233" t="s">
        <v>276</v>
      </c>
      <c r="L19" s="236">
        <v>2260</v>
      </c>
      <c r="M19" s="236"/>
      <c r="N19" s="641"/>
      <c r="O19" s="642"/>
      <c r="P19" s="239"/>
      <c r="Q19" s="239"/>
      <c r="R19" s="594" t="s">
        <v>299</v>
      </c>
      <c r="S19" s="594"/>
      <c r="T19" s="594"/>
      <c r="U19" s="594"/>
      <c r="V19" s="594"/>
      <c r="W19" s="595"/>
      <c r="X19" s="248"/>
    </row>
    <row r="20" spans="1:24" ht="20.25" customHeight="1">
      <c r="A20" s="248"/>
      <c r="B20" s="247" t="s">
        <v>301</v>
      </c>
      <c r="C20" s="234">
        <v>1810</v>
      </c>
      <c r="D20" s="234"/>
      <c r="E20" s="232" t="s">
        <v>268</v>
      </c>
      <c r="F20" s="234">
        <v>2270</v>
      </c>
      <c r="G20" s="234"/>
      <c r="H20" s="252"/>
      <c r="I20" s="236"/>
      <c r="J20" s="236"/>
      <c r="K20" s="233" t="s">
        <v>266</v>
      </c>
      <c r="L20" s="239">
        <v>1490</v>
      </c>
      <c r="M20" s="239"/>
      <c r="N20" s="643"/>
      <c r="O20" s="643"/>
      <c r="P20" s="239" t="s">
        <v>275</v>
      </c>
      <c r="Q20" s="239" t="s">
        <v>275</v>
      </c>
      <c r="R20" s="594"/>
      <c r="S20" s="594"/>
      <c r="T20" s="594"/>
      <c r="U20" s="232" t="s">
        <v>295</v>
      </c>
      <c r="V20" s="242">
        <v>1090</v>
      </c>
      <c r="W20" s="243"/>
      <c r="X20" s="248"/>
    </row>
    <row r="21" spans="1:24" ht="20.25" customHeight="1">
      <c r="A21" s="248"/>
      <c r="B21" s="237" t="s">
        <v>298</v>
      </c>
      <c r="C21" s="234">
        <v>2020</v>
      </c>
      <c r="D21" s="234"/>
      <c r="E21" s="232" t="s">
        <v>262</v>
      </c>
      <c r="F21" s="236">
        <v>1140</v>
      </c>
      <c r="G21" s="236"/>
      <c r="H21" s="232" t="s">
        <v>158</v>
      </c>
      <c r="I21" s="333">
        <f>SUM(I12:I20)</f>
        <v>8970</v>
      </c>
      <c r="J21" s="333">
        <f>SUM(J12:J20)</f>
        <v>0</v>
      </c>
      <c r="K21" s="233" t="s">
        <v>905</v>
      </c>
      <c r="L21" s="239">
        <v>630</v>
      </c>
      <c r="M21" s="239"/>
      <c r="N21" s="643" t="s">
        <v>156</v>
      </c>
      <c r="O21" s="643"/>
      <c r="P21" s="333">
        <f>SUM(P12:P19)</f>
        <v>11000</v>
      </c>
      <c r="Q21" s="333">
        <f>SUM(Q12:Q19)</f>
        <v>0</v>
      </c>
      <c r="R21" s="235" t="s">
        <v>291</v>
      </c>
      <c r="S21" s="244">
        <v>1150</v>
      </c>
      <c r="T21" s="244"/>
      <c r="U21" s="232"/>
      <c r="V21" s="239"/>
      <c r="W21" s="243"/>
      <c r="X21" s="248"/>
    </row>
    <row r="22" spans="1:24" ht="20.25" customHeight="1">
      <c r="A22" s="248"/>
      <c r="B22" s="237" t="s">
        <v>294</v>
      </c>
      <c r="C22" s="234">
        <v>1230</v>
      </c>
      <c r="D22" s="234"/>
      <c r="E22" s="232"/>
      <c r="F22" s="236"/>
      <c r="G22" s="236"/>
      <c r="H22" s="635" t="s">
        <v>243</v>
      </c>
      <c r="I22" s="636"/>
      <c r="J22" s="637"/>
      <c r="K22" s="233"/>
      <c r="L22" s="244"/>
      <c r="M22" s="244"/>
      <c r="N22" s="655" t="s">
        <v>265</v>
      </c>
      <c r="O22" s="655"/>
      <c r="P22" s="655"/>
      <c r="Q22" s="655"/>
      <c r="R22" s="235" t="s">
        <v>290</v>
      </c>
      <c r="S22" s="239">
        <v>920</v>
      </c>
      <c r="T22" s="239"/>
      <c r="U22" s="232" t="s">
        <v>156</v>
      </c>
      <c r="V22" s="333">
        <f>SUM(V20:V21)</f>
        <v>1090</v>
      </c>
      <c r="W22" s="339">
        <f>SUM(W20:W21)</f>
        <v>0</v>
      </c>
      <c r="X22" s="248"/>
    </row>
    <row r="23" spans="1:24" ht="20.25" customHeight="1">
      <c r="A23" s="248"/>
      <c r="B23" s="237" t="s">
        <v>706</v>
      </c>
      <c r="C23" s="234">
        <v>2250</v>
      </c>
      <c r="D23" s="234"/>
      <c r="E23" s="251"/>
      <c r="F23" s="244"/>
      <c r="G23" s="244"/>
      <c r="H23" s="638"/>
      <c r="I23" s="639"/>
      <c r="J23" s="640"/>
      <c r="K23" s="251"/>
      <c r="L23" s="244"/>
      <c r="M23" s="244"/>
      <c r="N23" s="655"/>
      <c r="O23" s="655"/>
      <c r="P23" s="655"/>
      <c r="Q23" s="655"/>
      <c r="R23" s="235" t="s">
        <v>286</v>
      </c>
      <c r="S23" s="240">
        <v>570</v>
      </c>
      <c r="T23" s="240"/>
      <c r="U23" s="594" t="s">
        <v>285</v>
      </c>
      <c r="V23" s="594"/>
      <c r="W23" s="595"/>
      <c r="X23" s="248"/>
    </row>
    <row r="24" spans="1:24" ht="20.25" customHeight="1">
      <c r="A24" s="248"/>
      <c r="B24" s="237" t="s">
        <v>707</v>
      </c>
      <c r="C24" s="234">
        <v>2060</v>
      </c>
      <c r="D24" s="234"/>
      <c r="E24" s="232" t="s">
        <v>158</v>
      </c>
      <c r="F24" s="330">
        <f>SUM(F19:F23)</f>
        <v>5240</v>
      </c>
      <c r="G24" s="330">
        <f>SUM(G19:G23)</f>
        <v>0</v>
      </c>
      <c r="H24" s="252" t="s">
        <v>234</v>
      </c>
      <c r="I24" s="244">
        <v>1380</v>
      </c>
      <c r="J24" s="244"/>
      <c r="K24" s="232" t="s">
        <v>158</v>
      </c>
      <c r="L24" s="333">
        <f>SUM(L19:L23)</f>
        <v>4380</v>
      </c>
      <c r="M24" s="333">
        <f>SUM(M19:M23)</f>
        <v>0</v>
      </c>
      <c r="N24" s="656" t="s">
        <v>258</v>
      </c>
      <c r="O24" s="656"/>
      <c r="P24" s="239">
        <v>2880</v>
      </c>
      <c r="Q24" s="239"/>
      <c r="R24" s="235"/>
      <c r="S24" s="240"/>
      <c r="T24" s="240"/>
      <c r="U24" s="594"/>
      <c r="V24" s="594"/>
      <c r="W24" s="595"/>
      <c r="X24" s="248"/>
    </row>
    <row r="25" spans="1:24" ht="20.25" customHeight="1">
      <c r="A25" s="248"/>
      <c r="B25" s="237" t="s">
        <v>289</v>
      </c>
      <c r="C25" s="236">
        <v>2620</v>
      </c>
      <c r="D25" s="236"/>
      <c r="E25" s="668" t="s">
        <v>252</v>
      </c>
      <c r="F25" s="669"/>
      <c r="G25" s="670"/>
      <c r="H25" s="232" t="s">
        <v>229</v>
      </c>
      <c r="I25" s="236">
        <v>2480</v>
      </c>
      <c r="J25" s="236"/>
      <c r="K25" s="594" t="s">
        <v>242</v>
      </c>
      <c r="L25" s="594"/>
      <c r="M25" s="594"/>
      <c r="N25" s="656" t="s">
        <v>256</v>
      </c>
      <c r="O25" s="656"/>
      <c r="P25" s="244">
        <v>1580</v>
      </c>
      <c r="Q25" s="244"/>
      <c r="R25" s="235"/>
      <c r="S25" s="240"/>
      <c r="T25" s="240"/>
      <c r="U25" s="232" t="s">
        <v>278</v>
      </c>
      <c r="V25" s="242">
        <v>670</v>
      </c>
      <c r="W25" s="243"/>
      <c r="X25" s="248"/>
    </row>
    <row r="26" spans="1:24" ht="20.25" customHeight="1">
      <c r="A26" s="248"/>
      <c r="B26" s="237" t="s">
        <v>284</v>
      </c>
      <c r="C26" s="236">
        <v>1730</v>
      </c>
      <c r="D26" s="236"/>
      <c r="E26" s="671"/>
      <c r="F26" s="672"/>
      <c r="G26" s="673"/>
      <c r="H26" s="235" t="s">
        <v>225</v>
      </c>
      <c r="I26" s="236">
        <v>860</v>
      </c>
      <c r="J26" s="236"/>
      <c r="K26" s="594"/>
      <c r="L26" s="594"/>
      <c r="M26" s="594"/>
      <c r="N26" s="643" t="s">
        <v>251</v>
      </c>
      <c r="O26" s="643"/>
      <c r="P26" s="236">
        <v>2040</v>
      </c>
      <c r="Q26" s="236"/>
      <c r="R26" s="235" t="s">
        <v>156</v>
      </c>
      <c r="S26" s="332">
        <f>SUM(S21:S23)</f>
        <v>2640</v>
      </c>
      <c r="T26" s="332">
        <f>SUM(T21:T23)</f>
        <v>0</v>
      </c>
      <c r="U26" s="233" t="s">
        <v>274</v>
      </c>
      <c r="V26" s="242">
        <v>430</v>
      </c>
      <c r="W26" s="243"/>
      <c r="X26" s="248"/>
    </row>
    <row r="27" spans="1:24" ht="20.25" customHeight="1">
      <c r="A27" s="248"/>
      <c r="B27" s="237" t="s">
        <v>281</v>
      </c>
      <c r="C27" s="236">
        <v>3170</v>
      </c>
      <c r="D27" s="236"/>
      <c r="E27" s="253" t="s">
        <v>244</v>
      </c>
      <c r="F27" s="236">
        <v>2530</v>
      </c>
      <c r="G27" s="236"/>
      <c r="H27" s="235"/>
      <c r="I27" s="236"/>
      <c r="J27" s="236"/>
      <c r="K27" s="232" t="s">
        <v>233</v>
      </c>
      <c r="L27" s="236">
        <v>2140</v>
      </c>
      <c r="M27" s="236"/>
      <c r="N27" s="643" t="s">
        <v>248</v>
      </c>
      <c r="O27" s="643"/>
      <c r="P27" s="236">
        <v>2190</v>
      </c>
      <c r="Q27" s="236"/>
      <c r="R27" s="594" t="s">
        <v>270</v>
      </c>
      <c r="S27" s="594"/>
      <c r="T27" s="594"/>
      <c r="U27" s="233" t="s">
        <v>269</v>
      </c>
      <c r="V27" s="242">
        <v>560</v>
      </c>
      <c r="W27" s="243"/>
      <c r="X27" s="248"/>
    </row>
    <row r="28" spans="1:24" ht="20.25" customHeight="1">
      <c r="A28" s="248"/>
      <c r="B28" s="237" t="s">
        <v>273</v>
      </c>
      <c r="C28" s="236">
        <v>1440</v>
      </c>
      <c r="D28" s="236"/>
      <c r="E28" s="253" t="s">
        <v>238</v>
      </c>
      <c r="F28" s="236">
        <v>1570</v>
      </c>
      <c r="G28" s="236"/>
      <c r="H28" s="235"/>
      <c r="I28" s="236"/>
      <c r="J28" s="236"/>
      <c r="K28" s="232" t="s">
        <v>228</v>
      </c>
      <c r="L28" s="236">
        <v>810</v>
      </c>
      <c r="M28" s="236"/>
      <c r="N28" s="643" t="s">
        <v>241</v>
      </c>
      <c r="O28" s="643"/>
      <c r="P28" s="240">
        <v>1880</v>
      </c>
      <c r="Q28" s="240"/>
      <c r="R28" s="594"/>
      <c r="S28" s="594"/>
      <c r="T28" s="594"/>
      <c r="U28" s="233" t="s">
        <v>264</v>
      </c>
      <c r="V28" s="242">
        <v>430</v>
      </c>
      <c r="W28" s="243"/>
      <c r="X28" s="248"/>
    </row>
    <row r="29" spans="1:24" ht="20.25" customHeight="1">
      <c r="A29" s="248"/>
      <c r="B29" s="237" t="s">
        <v>263</v>
      </c>
      <c r="C29" s="236">
        <v>2600</v>
      </c>
      <c r="D29" s="236"/>
      <c r="E29" s="253" t="s">
        <v>235</v>
      </c>
      <c r="F29" s="236">
        <v>1480</v>
      </c>
      <c r="G29" s="236"/>
      <c r="H29" s="232"/>
      <c r="I29" s="236"/>
      <c r="J29" s="236"/>
      <c r="K29" s="232"/>
      <c r="L29" s="236"/>
      <c r="M29" s="236"/>
      <c r="N29" s="643" t="s">
        <v>709</v>
      </c>
      <c r="O29" s="643"/>
      <c r="P29" s="239">
        <v>670</v>
      </c>
      <c r="Q29" s="239"/>
      <c r="R29" s="232" t="s">
        <v>708</v>
      </c>
      <c r="S29" s="244">
        <v>480</v>
      </c>
      <c r="T29" s="244"/>
      <c r="U29" s="233"/>
      <c r="V29" s="239"/>
      <c r="W29" s="243"/>
      <c r="X29" s="248"/>
    </row>
    <row r="30" spans="1:24" ht="20.25" customHeight="1">
      <c r="A30" s="248"/>
      <c r="B30" s="237" t="s">
        <v>260</v>
      </c>
      <c r="C30" s="236">
        <v>2880</v>
      </c>
      <c r="D30" s="236"/>
      <c r="E30" s="232"/>
      <c r="F30" s="240"/>
      <c r="G30" s="240"/>
      <c r="H30" s="232" t="s">
        <v>158</v>
      </c>
      <c r="I30" s="332">
        <f>SUM(I24:I26)</f>
        <v>4720</v>
      </c>
      <c r="J30" s="332">
        <f>SUM(J24:J26)</f>
        <v>0</v>
      </c>
      <c r="K30" s="232"/>
      <c r="L30" s="256"/>
      <c r="M30" s="256"/>
      <c r="N30" s="643" t="s">
        <v>878</v>
      </c>
      <c r="O30" s="643"/>
      <c r="P30" s="239">
        <v>1180</v>
      </c>
      <c r="Q30" s="239"/>
      <c r="R30" s="235" t="s">
        <v>255</v>
      </c>
      <c r="S30" s="239">
        <v>2530</v>
      </c>
      <c r="T30" s="239"/>
      <c r="U30" s="233" t="s">
        <v>156</v>
      </c>
      <c r="V30" s="333">
        <f>SUM(V25:V29)</f>
        <v>2090</v>
      </c>
      <c r="W30" s="339">
        <f>SUM(W25:W29)</f>
        <v>0</v>
      </c>
      <c r="X30" s="248"/>
    </row>
    <row r="31" spans="1:24" ht="20.25" customHeight="1">
      <c r="A31" s="248"/>
      <c r="B31" s="237" t="s">
        <v>257</v>
      </c>
      <c r="C31" s="236">
        <v>1630</v>
      </c>
      <c r="D31" s="236"/>
      <c r="E31" s="232"/>
      <c r="F31" s="240"/>
      <c r="G31" s="240"/>
      <c r="H31" s="635" t="s">
        <v>214</v>
      </c>
      <c r="I31" s="636"/>
      <c r="J31" s="637"/>
      <c r="K31" s="232" t="s">
        <v>156</v>
      </c>
      <c r="L31" s="332">
        <f>SUM(L27:L28)</f>
        <v>2950</v>
      </c>
      <c r="M31" s="332">
        <f>SUM(M27:M28)</f>
        <v>0</v>
      </c>
      <c r="N31" s="641" t="s">
        <v>227</v>
      </c>
      <c r="O31" s="642"/>
      <c r="P31" s="240">
        <v>760</v>
      </c>
      <c r="Q31" s="240"/>
      <c r="R31" s="232" t="s">
        <v>250</v>
      </c>
      <c r="S31" s="239">
        <v>1290</v>
      </c>
      <c r="T31" s="239"/>
      <c r="U31" s="646" t="s">
        <v>254</v>
      </c>
      <c r="V31" s="647"/>
      <c r="W31" s="648"/>
      <c r="X31" s="248"/>
    </row>
    <row r="32" spans="1:24" ht="20.25" customHeight="1">
      <c r="A32" s="248"/>
      <c r="B32" s="237" t="s">
        <v>253</v>
      </c>
      <c r="C32" s="236">
        <v>1550</v>
      </c>
      <c r="D32" s="236"/>
      <c r="E32" s="232" t="s">
        <v>158</v>
      </c>
      <c r="F32" s="330">
        <f>SUM(F27:F30)</f>
        <v>5580</v>
      </c>
      <c r="G32" s="330">
        <f>SUM(G27:G30)</f>
        <v>0</v>
      </c>
      <c r="H32" s="638"/>
      <c r="I32" s="639"/>
      <c r="J32" s="640"/>
      <c r="K32" s="594" t="s">
        <v>213</v>
      </c>
      <c r="L32" s="594"/>
      <c r="M32" s="594"/>
      <c r="N32" s="641" t="s">
        <v>224</v>
      </c>
      <c r="O32" s="642"/>
      <c r="P32" s="240">
        <v>1170</v>
      </c>
      <c r="Q32" s="240"/>
      <c r="R32" s="232" t="s">
        <v>247</v>
      </c>
      <c r="S32" s="239">
        <v>1950</v>
      </c>
      <c r="T32" s="239"/>
      <c r="U32" s="649"/>
      <c r="V32" s="650"/>
      <c r="W32" s="651"/>
      <c r="X32" s="248"/>
    </row>
    <row r="33" spans="1:26" ht="20.25" customHeight="1">
      <c r="A33" s="228"/>
      <c r="B33" s="237" t="s">
        <v>249</v>
      </c>
      <c r="C33" s="236">
        <v>1090</v>
      </c>
      <c r="D33" s="236"/>
      <c r="E33" s="594" t="s">
        <v>217</v>
      </c>
      <c r="F33" s="594"/>
      <c r="G33" s="594"/>
      <c r="H33" s="235" t="s">
        <v>207</v>
      </c>
      <c r="I33" s="236">
        <v>3770</v>
      </c>
      <c r="J33" s="236"/>
      <c r="K33" s="594"/>
      <c r="L33" s="594"/>
      <c r="M33" s="594"/>
      <c r="N33" s="661" t="s">
        <v>221</v>
      </c>
      <c r="O33" s="662"/>
      <c r="P33" s="239">
        <v>620</v>
      </c>
      <c r="Q33" s="239"/>
      <c r="R33" s="232" t="s">
        <v>240</v>
      </c>
      <c r="S33" s="236">
        <v>1420</v>
      </c>
      <c r="T33" s="236"/>
      <c r="U33" s="232" t="s">
        <v>246</v>
      </c>
      <c r="V33" s="242">
        <v>490</v>
      </c>
      <c r="W33" s="243"/>
      <c r="X33" s="248"/>
    </row>
    <row r="34" spans="1:26" ht="20.25" customHeight="1">
      <c r="A34" s="228"/>
      <c r="B34" s="237" t="s">
        <v>245</v>
      </c>
      <c r="C34" s="236">
        <v>1670</v>
      </c>
      <c r="D34" s="236"/>
      <c r="E34" s="594"/>
      <c r="F34" s="594"/>
      <c r="G34" s="594"/>
      <c r="H34" s="520" t="s">
        <v>202</v>
      </c>
      <c r="I34" s="494" t="s">
        <v>874</v>
      </c>
      <c r="J34" s="495"/>
      <c r="K34" s="233" t="s">
        <v>206</v>
      </c>
      <c r="L34" s="236">
        <v>2150</v>
      </c>
      <c r="M34" s="236"/>
      <c r="N34" s="661"/>
      <c r="O34" s="662"/>
      <c r="P34" s="239"/>
      <c r="Q34" s="239"/>
      <c r="R34" s="232" t="s">
        <v>237</v>
      </c>
      <c r="S34" s="239">
        <v>930</v>
      </c>
      <c r="T34" s="239"/>
      <c r="U34" s="232"/>
      <c r="V34" s="239"/>
      <c r="W34" s="243"/>
      <c r="X34" s="248"/>
    </row>
    <row r="35" spans="1:26" ht="20.25" customHeight="1">
      <c r="A35" s="254"/>
      <c r="B35" s="255" t="s">
        <v>239</v>
      </c>
      <c r="C35" s="236">
        <v>1450</v>
      </c>
      <c r="D35" s="236"/>
      <c r="E35" s="232" t="s">
        <v>210</v>
      </c>
      <c r="F35" s="236">
        <v>3580</v>
      </c>
      <c r="G35" s="236"/>
      <c r="H35" s="235" t="s">
        <v>938</v>
      </c>
      <c r="I35" s="236">
        <v>3050</v>
      </c>
      <c r="J35" s="236"/>
      <c r="K35" s="233" t="s">
        <v>201</v>
      </c>
      <c r="L35" s="244">
        <v>1500</v>
      </c>
      <c r="M35" s="244"/>
      <c r="N35" s="661"/>
      <c r="O35" s="662"/>
      <c r="P35" s="239"/>
      <c r="Q35" s="239"/>
      <c r="R35" s="232" t="s">
        <v>232</v>
      </c>
      <c r="S35" s="240">
        <v>500</v>
      </c>
      <c r="T35" s="240"/>
      <c r="U35" s="232" t="s">
        <v>156</v>
      </c>
      <c r="V35" s="333">
        <f>SUM(V33)</f>
        <v>490</v>
      </c>
      <c r="W35" s="339">
        <f>SUM(W33)</f>
        <v>0</v>
      </c>
      <c r="X35" s="248"/>
    </row>
    <row r="36" spans="1:26" ht="20.25" customHeight="1">
      <c r="A36" s="254"/>
      <c r="B36" s="255" t="s">
        <v>236</v>
      </c>
      <c r="C36" s="236">
        <v>750</v>
      </c>
      <c r="D36" s="236"/>
      <c r="E36" s="232"/>
      <c r="F36" s="236"/>
      <c r="G36" s="236"/>
      <c r="H36" s="232" t="s">
        <v>198</v>
      </c>
      <c r="I36" s="240">
        <v>1560</v>
      </c>
      <c r="J36" s="240"/>
      <c r="K36" s="233" t="s">
        <v>197</v>
      </c>
      <c r="L36" s="244">
        <v>1310</v>
      </c>
      <c r="M36" s="244"/>
      <c r="N36" s="661"/>
      <c r="O36" s="662"/>
      <c r="P36" s="239"/>
      <c r="Q36" s="239"/>
      <c r="R36" s="232" t="s">
        <v>749</v>
      </c>
      <c r="S36" s="236">
        <v>1260</v>
      </c>
      <c r="T36" s="236"/>
      <c r="U36" s="635" t="s">
        <v>231</v>
      </c>
      <c r="V36" s="636"/>
      <c r="W36" s="659"/>
      <c r="X36" s="248"/>
    </row>
    <row r="37" spans="1:26" ht="20.25" customHeight="1">
      <c r="A37" s="254"/>
      <c r="B37" s="255" t="s">
        <v>230</v>
      </c>
      <c r="C37" s="236">
        <v>2420</v>
      </c>
      <c r="D37" s="236"/>
      <c r="E37" s="235" t="s">
        <v>158</v>
      </c>
      <c r="F37" s="330">
        <f>SUM(F35:F36)</f>
        <v>3580</v>
      </c>
      <c r="G37" s="330">
        <f>SUM(G35:G36)</f>
        <v>0</v>
      </c>
      <c r="H37" s="232" t="s">
        <v>193</v>
      </c>
      <c r="I37" s="240">
        <v>100</v>
      </c>
      <c r="J37" s="240"/>
      <c r="K37" s="233" t="s">
        <v>192</v>
      </c>
      <c r="L37" s="244">
        <v>1560</v>
      </c>
      <c r="M37" s="244"/>
      <c r="N37" s="663" t="s">
        <v>156</v>
      </c>
      <c r="O37" s="663"/>
      <c r="P37" s="335">
        <f>SUM(P24:P36)</f>
        <v>14970</v>
      </c>
      <c r="Q37" s="335">
        <f>SUM(Q24:Q36)</f>
        <v>0</v>
      </c>
      <c r="R37" s="232" t="s">
        <v>223</v>
      </c>
      <c r="S37" s="239">
        <v>1590</v>
      </c>
      <c r="T37" s="239"/>
      <c r="U37" s="638"/>
      <c r="V37" s="639"/>
      <c r="W37" s="660"/>
      <c r="X37" s="248"/>
    </row>
    <row r="38" spans="1:26" ht="20.25" customHeight="1">
      <c r="A38" s="228"/>
      <c r="B38" s="255" t="s">
        <v>226</v>
      </c>
      <c r="C38" s="236">
        <v>4480</v>
      </c>
      <c r="D38" s="236"/>
      <c r="E38" s="594" t="s">
        <v>194</v>
      </c>
      <c r="F38" s="594"/>
      <c r="G38" s="594"/>
      <c r="H38" s="232" t="s">
        <v>189</v>
      </c>
      <c r="I38" s="240">
        <v>1300</v>
      </c>
      <c r="J38" s="240"/>
      <c r="K38" s="233" t="s">
        <v>188</v>
      </c>
      <c r="L38" s="239">
        <v>1030</v>
      </c>
      <c r="M38" s="239"/>
      <c r="N38" s="655" t="s">
        <v>205</v>
      </c>
      <c r="O38" s="655"/>
      <c r="P38" s="655"/>
      <c r="Q38" s="655"/>
      <c r="R38" s="232" t="s">
        <v>220</v>
      </c>
      <c r="S38" s="236">
        <v>790</v>
      </c>
      <c r="T38" s="236"/>
      <c r="U38" s="232" t="s">
        <v>222</v>
      </c>
      <c r="V38" s="242">
        <v>70</v>
      </c>
      <c r="W38" s="243"/>
      <c r="X38" s="248"/>
    </row>
    <row r="39" spans="1:26" ht="20.25" customHeight="1">
      <c r="A39" s="228"/>
      <c r="B39" s="255" t="s">
        <v>904</v>
      </c>
      <c r="C39" s="236">
        <v>2090</v>
      </c>
      <c r="D39" s="236"/>
      <c r="E39" s="594"/>
      <c r="F39" s="594"/>
      <c r="G39" s="594"/>
      <c r="H39" s="520" t="s">
        <v>184</v>
      </c>
      <c r="I39" s="494" t="s">
        <v>874</v>
      </c>
      <c r="J39" s="495"/>
      <c r="K39" s="260"/>
      <c r="L39" s="261"/>
      <c r="M39" s="261"/>
      <c r="N39" s="655"/>
      <c r="O39" s="655"/>
      <c r="P39" s="655"/>
      <c r="Q39" s="655"/>
      <c r="R39" s="232"/>
      <c r="S39" s="236"/>
      <c r="T39" s="236"/>
      <c r="U39" s="233" t="s">
        <v>219</v>
      </c>
      <c r="V39" s="257">
        <v>170</v>
      </c>
      <c r="W39" s="241"/>
      <c r="X39" s="248"/>
    </row>
    <row r="40" spans="1:26" ht="20.25" customHeight="1">
      <c r="A40" s="228"/>
      <c r="B40" s="255" t="s">
        <v>218</v>
      </c>
      <c r="C40" s="236">
        <v>2310</v>
      </c>
      <c r="D40" s="236"/>
      <c r="E40" s="232" t="s">
        <v>185</v>
      </c>
      <c r="F40" s="236">
        <v>3060</v>
      </c>
      <c r="G40" s="236"/>
      <c r="H40" s="232" t="s">
        <v>179</v>
      </c>
      <c r="I40" s="240">
        <v>2580</v>
      </c>
      <c r="J40" s="240"/>
      <c r="K40" s="260"/>
      <c r="L40" s="261"/>
      <c r="M40" s="261"/>
      <c r="N40" s="661" t="s">
        <v>196</v>
      </c>
      <c r="O40" s="662"/>
      <c r="P40" s="239">
        <v>1490</v>
      </c>
      <c r="Q40" s="239"/>
      <c r="R40" s="232"/>
      <c r="S40" s="236"/>
      <c r="T40" s="236"/>
      <c r="U40" s="233" t="s">
        <v>216</v>
      </c>
      <c r="V40" s="257">
        <v>220</v>
      </c>
      <c r="W40" s="241"/>
      <c r="X40" s="248"/>
    </row>
    <row r="41" spans="1:26" ht="20.25" customHeight="1">
      <c r="A41" s="228"/>
      <c r="B41" s="255" t="s">
        <v>215</v>
      </c>
      <c r="C41" s="236">
        <v>1000</v>
      </c>
      <c r="D41" s="236"/>
      <c r="E41" s="233" t="s">
        <v>180</v>
      </c>
      <c r="F41" s="236">
        <v>2140</v>
      </c>
      <c r="G41" s="236"/>
      <c r="H41" s="232" t="s">
        <v>176</v>
      </c>
      <c r="I41" s="240">
        <v>870</v>
      </c>
      <c r="J41" s="240"/>
      <c r="K41" s="232" t="s">
        <v>158</v>
      </c>
      <c r="L41" s="333">
        <f>SUM(L34:L40)</f>
        <v>7550</v>
      </c>
      <c r="M41" s="333">
        <f>SUM(M34:M40)</f>
        <v>0</v>
      </c>
      <c r="N41" s="661"/>
      <c r="O41" s="662"/>
      <c r="P41" s="239"/>
      <c r="Q41" s="239"/>
      <c r="R41" s="235" t="s">
        <v>156</v>
      </c>
      <c r="S41" s="333">
        <f>SUM(S29:S40)</f>
        <v>12740</v>
      </c>
      <c r="T41" s="333">
        <f>SUM(T29:T40)</f>
        <v>0</v>
      </c>
      <c r="U41" s="233" t="s">
        <v>212</v>
      </c>
      <c r="V41" s="257">
        <v>140</v>
      </c>
      <c r="W41" s="241"/>
      <c r="X41" s="248"/>
    </row>
    <row r="42" spans="1:26" ht="20.25" customHeight="1">
      <c r="A42" s="228"/>
      <c r="B42" s="255" t="s">
        <v>211</v>
      </c>
      <c r="C42" s="236">
        <v>1300</v>
      </c>
      <c r="D42" s="236"/>
      <c r="E42" s="233" t="s">
        <v>869</v>
      </c>
      <c r="F42" s="244">
        <v>3170</v>
      </c>
      <c r="G42" s="244"/>
      <c r="H42" s="232" t="s">
        <v>172</v>
      </c>
      <c r="I42" s="240">
        <v>630</v>
      </c>
      <c r="J42" s="240"/>
      <c r="K42" s="594" t="s">
        <v>171</v>
      </c>
      <c r="L42" s="594"/>
      <c r="M42" s="594"/>
      <c r="N42" s="661"/>
      <c r="O42" s="662"/>
      <c r="P42" s="239"/>
      <c r="Q42" s="239"/>
      <c r="R42" s="594" t="s">
        <v>200</v>
      </c>
      <c r="S42" s="594"/>
      <c r="T42" s="594"/>
      <c r="U42" s="233" t="s">
        <v>209</v>
      </c>
      <c r="V42" s="257">
        <v>110</v>
      </c>
      <c r="W42" s="241"/>
      <c r="X42" s="248"/>
    </row>
    <row r="43" spans="1:26" ht="20.25" customHeight="1">
      <c r="A43" s="228"/>
      <c r="B43" s="255" t="s">
        <v>208</v>
      </c>
      <c r="C43" s="244">
        <v>3080</v>
      </c>
      <c r="D43" s="244"/>
      <c r="E43" s="233"/>
      <c r="F43" s="244"/>
      <c r="G43" s="244"/>
      <c r="H43" s="233" t="s">
        <v>164</v>
      </c>
      <c r="I43" s="267">
        <v>50</v>
      </c>
      <c r="J43" s="267"/>
      <c r="K43" s="594"/>
      <c r="L43" s="594"/>
      <c r="M43" s="594"/>
      <c r="N43" s="643" t="s">
        <v>156</v>
      </c>
      <c r="O43" s="643"/>
      <c r="P43" s="330">
        <f>SUM(P40:P42)</f>
        <v>1490</v>
      </c>
      <c r="Q43" s="330">
        <f>SUM(Q40:Q42)</f>
        <v>0</v>
      </c>
      <c r="R43" s="594"/>
      <c r="S43" s="594"/>
      <c r="T43" s="594"/>
      <c r="U43" s="232" t="s">
        <v>204</v>
      </c>
      <c r="V43" s="242">
        <v>170</v>
      </c>
      <c r="W43" s="243"/>
      <c r="X43" s="248"/>
      <c r="Y43" s="258"/>
      <c r="Z43" s="259"/>
    </row>
    <row r="44" spans="1:26" ht="20.25" customHeight="1">
      <c r="A44" s="228"/>
      <c r="B44" s="255" t="s">
        <v>203</v>
      </c>
      <c r="C44" s="244">
        <v>2090</v>
      </c>
      <c r="D44" s="244"/>
      <c r="E44" s="233"/>
      <c r="F44" s="239"/>
      <c r="G44" s="239"/>
      <c r="H44" s="233" t="s">
        <v>160</v>
      </c>
      <c r="I44" s="267">
        <v>80</v>
      </c>
      <c r="J44" s="267"/>
      <c r="K44" s="232" t="s">
        <v>163</v>
      </c>
      <c r="L44" s="236">
        <v>40</v>
      </c>
      <c r="M44" s="236"/>
      <c r="N44" s="594" t="s">
        <v>183</v>
      </c>
      <c r="O44" s="594"/>
      <c r="P44" s="594"/>
      <c r="Q44" s="594"/>
      <c r="R44" s="232" t="s">
        <v>191</v>
      </c>
      <c r="S44" s="236">
        <v>960</v>
      </c>
      <c r="T44" s="236"/>
      <c r="U44" s="232" t="s">
        <v>199</v>
      </c>
      <c r="V44" s="242">
        <v>110</v>
      </c>
      <c r="W44" s="243"/>
      <c r="X44" s="248"/>
    </row>
    <row r="45" spans="1:26" ht="20.25" customHeight="1">
      <c r="A45" s="228"/>
      <c r="B45" s="255" t="s">
        <v>875</v>
      </c>
      <c r="C45" s="236">
        <v>1740</v>
      </c>
      <c r="D45" s="236"/>
      <c r="E45" s="235" t="s">
        <v>158</v>
      </c>
      <c r="F45" s="330">
        <f>SUM(F40:F44)</f>
        <v>8370</v>
      </c>
      <c r="G45" s="330">
        <f>SUM(G40:G44)</f>
        <v>0</v>
      </c>
      <c r="H45" s="233" t="s">
        <v>157</v>
      </c>
      <c r="I45" s="244">
        <v>50</v>
      </c>
      <c r="J45" s="244"/>
      <c r="K45" s="232"/>
      <c r="L45" s="236"/>
      <c r="M45" s="236"/>
      <c r="N45" s="594"/>
      <c r="O45" s="594"/>
      <c r="P45" s="594"/>
      <c r="Q45" s="594"/>
      <c r="R45" s="235" t="s">
        <v>187</v>
      </c>
      <c r="S45" s="240">
        <v>820</v>
      </c>
      <c r="T45" s="240"/>
      <c r="U45" s="232" t="s">
        <v>195</v>
      </c>
      <c r="V45" s="236">
        <v>90</v>
      </c>
      <c r="W45" s="246"/>
      <c r="X45" s="248"/>
    </row>
    <row r="46" spans="1:26" ht="20.25" customHeight="1">
      <c r="A46" s="228"/>
      <c r="B46" s="255" t="s">
        <v>190</v>
      </c>
      <c r="C46" s="236">
        <v>3330</v>
      </c>
      <c r="D46" s="236"/>
      <c r="E46" s="592" t="s">
        <v>332</v>
      </c>
      <c r="F46" s="592"/>
      <c r="G46" s="592"/>
      <c r="H46" s="233" t="s">
        <v>331</v>
      </c>
      <c r="I46" s="234">
        <v>130</v>
      </c>
      <c r="J46" s="234"/>
      <c r="K46" s="232" t="s">
        <v>156</v>
      </c>
      <c r="L46" s="332">
        <f>SUM(L44:L45)</f>
        <v>40</v>
      </c>
      <c r="M46" s="332">
        <f>SUM(M44:M45)</f>
        <v>0</v>
      </c>
      <c r="N46" s="643" t="s">
        <v>175</v>
      </c>
      <c r="O46" s="643"/>
      <c r="P46" s="239">
        <v>1870</v>
      </c>
      <c r="Q46" s="239"/>
      <c r="R46" s="232" t="s">
        <v>182</v>
      </c>
      <c r="S46" s="244">
        <v>390</v>
      </c>
      <c r="T46" s="244"/>
      <c r="U46" s="232"/>
      <c r="V46" s="239"/>
      <c r="W46" s="243"/>
      <c r="X46" s="248"/>
    </row>
    <row r="47" spans="1:26" ht="20.25" customHeight="1">
      <c r="A47" s="228"/>
      <c r="B47" s="255" t="s">
        <v>186</v>
      </c>
      <c r="C47" s="239">
        <v>1830</v>
      </c>
      <c r="D47" s="239"/>
      <c r="E47" s="594"/>
      <c r="F47" s="594"/>
      <c r="G47" s="594"/>
      <c r="H47" s="233" t="s">
        <v>325</v>
      </c>
      <c r="I47" s="234">
        <v>110</v>
      </c>
      <c r="J47" s="234"/>
      <c r="K47" s="592" t="s">
        <v>909</v>
      </c>
      <c r="L47" s="592"/>
      <c r="M47" s="592"/>
      <c r="N47" s="665" t="s">
        <v>170</v>
      </c>
      <c r="O47" s="665"/>
      <c r="P47" s="261">
        <v>2080</v>
      </c>
      <c r="Q47" s="261"/>
      <c r="R47" s="232" t="s">
        <v>178</v>
      </c>
      <c r="S47" s="240">
        <v>810</v>
      </c>
      <c r="T47" s="240"/>
      <c r="U47" s="232" t="s">
        <v>156</v>
      </c>
      <c r="V47" s="332">
        <f>SUM(V38:V46)</f>
        <v>1080</v>
      </c>
      <c r="W47" s="340">
        <f>SUM(W38:W46)</f>
        <v>0</v>
      </c>
      <c r="X47" s="248"/>
    </row>
    <row r="48" spans="1:26" ht="20.25" customHeight="1">
      <c r="A48" s="228"/>
      <c r="B48" s="255" t="s">
        <v>181</v>
      </c>
      <c r="C48" s="239">
        <v>570</v>
      </c>
      <c r="D48" s="239"/>
      <c r="E48" s="235" t="s">
        <v>323</v>
      </c>
      <c r="F48" s="236">
        <v>2340</v>
      </c>
      <c r="G48" s="236"/>
      <c r="H48" s="233" t="s">
        <v>322</v>
      </c>
      <c r="I48" s="239">
        <v>30</v>
      </c>
      <c r="J48" s="239"/>
      <c r="K48" s="594"/>
      <c r="L48" s="594"/>
      <c r="M48" s="594"/>
      <c r="N48" s="643" t="s">
        <v>903</v>
      </c>
      <c r="O48" s="643"/>
      <c r="P48" s="239">
        <v>530</v>
      </c>
      <c r="Q48" s="239"/>
      <c r="R48" s="232" t="s">
        <v>174</v>
      </c>
      <c r="S48" s="239">
        <v>300</v>
      </c>
      <c r="T48" s="239"/>
      <c r="U48" s="232"/>
      <c r="V48" s="239"/>
      <c r="W48" s="243"/>
      <c r="X48" s="248"/>
    </row>
    <row r="49" spans="1:24" ht="20.25" customHeight="1">
      <c r="A49" s="248"/>
      <c r="B49" s="262" t="s">
        <v>177</v>
      </c>
      <c r="C49" s="263">
        <v>1860</v>
      </c>
      <c r="D49" s="263"/>
      <c r="E49" s="235" t="s">
        <v>318</v>
      </c>
      <c r="F49" s="234">
        <v>2360</v>
      </c>
      <c r="G49" s="234"/>
      <c r="H49" s="233" t="s">
        <v>317</v>
      </c>
      <c r="I49" s="239">
        <v>50</v>
      </c>
      <c r="J49" s="239"/>
      <c r="K49" s="232" t="s">
        <v>910</v>
      </c>
      <c r="L49" s="236">
        <v>650</v>
      </c>
      <c r="M49" s="236"/>
      <c r="N49" s="665" t="s">
        <v>162</v>
      </c>
      <c r="O49" s="665"/>
      <c r="P49" s="261">
        <v>580</v>
      </c>
      <c r="Q49" s="261"/>
      <c r="R49" s="232" t="s">
        <v>169</v>
      </c>
      <c r="S49" s="239">
        <v>1670</v>
      </c>
      <c r="T49" s="239"/>
      <c r="U49" s="250"/>
      <c r="V49" s="250"/>
      <c r="W49" s="264"/>
      <c r="X49" s="248"/>
    </row>
    <row r="50" spans="1:24" ht="20.25" customHeight="1">
      <c r="A50" s="248"/>
      <c r="B50" s="262" t="s">
        <v>173</v>
      </c>
      <c r="C50" s="263">
        <v>1470</v>
      </c>
      <c r="D50" s="263"/>
      <c r="E50" s="235" t="s">
        <v>705</v>
      </c>
      <c r="F50" s="239">
        <v>810</v>
      </c>
      <c r="G50" s="239"/>
      <c r="H50" s="233"/>
      <c r="I50" s="239"/>
      <c r="J50" s="239"/>
      <c r="K50" s="232" t="s">
        <v>316</v>
      </c>
      <c r="L50" s="236">
        <v>770</v>
      </c>
      <c r="M50" s="236"/>
      <c r="N50" s="643"/>
      <c r="O50" s="643"/>
      <c r="P50" s="261"/>
      <c r="Q50" s="261"/>
      <c r="R50" s="232" t="s">
        <v>167</v>
      </c>
      <c r="S50" s="236">
        <v>380</v>
      </c>
      <c r="T50" s="236"/>
      <c r="U50" s="232" t="s">
        <v>166</v>
      </c>
      <c r="V50" s="265">
        <f>F16</f>
        <v>84290</v>
      </c>
      <c r="W50" s="266">
        <f>G16</f>
        <v>0</v>
      </c>
      <c r="X50" s="248"/>
    </row>
    <row r="51" spans="1:24" ht="20.25" customHeight="1">
      <c r="A51" s="248"/>
      <c r="B51" s="237" t="s">
        <v>168</v>
      </c>
      <c r="C51" s="236">
        <v>1410</v>
      </c>
      <c r="D51" s="236"/>
      <c r="E51" s="233"/>
      <c r="F51" s="244"/>
      <c r="G51" s="244"/>
      <c r="H51" s="467"/>
      <c r="I51" s="467"/>
      <c r="J51" s="467"/>
      <c r="K51" s="232"/>
      <c r="L51" s="236"/>
      <c r="M51" s="236"/>
      <c r="N51" s="643"/>
      <c r="O51" s="643"/>
      <c r="P51" s="261"/>
      <c r="Q51" s="261"/>
      <c r="R51" s="232"/>
      <c r="S51" s="236"/>
      <c r="T51" s="236"/>
      <c r="U51" s="232" t="s">
        <v>161</v>
      </c>
      <c r="V51" s="268">
        <f>SUM(F24,F32,F37,F45,F53,I21,I30,I53,L16,L24,L31,L41,L46,L53,P21,P37,P43,P53,S18,S26,S41,S53,V17,V22,V30)</f>
        <v>138420</v>
      </c>
      <c r="W51" s="269">
        <f>SUM(G24,G32,G37,G45,G53,J21,J30,J53,M16,M24,M31,M41,M46,M53,Q21,Q37,Q43,Q53,T18,T26,T41,T53,W17,W22,W30)</f>
        <v>0</v>
      </c>
      <c r="X51" s="248"/>
    </row>
    <row r="52" spans="1:24" ht="20.25" customHeight="1">
      <c r="A52" s="248"/>
      <c r="B52" s="237" t="s">
        <v>165</v>
      </c>
      <c r="C52" s="236">
        <v>880</v>
      </c>
      <c r="D52" s="236"/>
      <c r="E52" s="233"/>
      <c r="F52" s="239"/>
      <c r="G52" s="239"/>
      <c r="H52" s="467"/>
      <c r="I52" s="467"/>
      <c r="J52" s="467"/>
      <c r="K52" s="232"/>
      <c r="L52" s="256"/>
      <c r="M52" s="256"/>
      <c r="N52" s="643"/>
      <c r="O52" s="643"/>
      <c r="P52" s="239"/>
      <c r="Q52" s="239"/>
      <c r="R52" s="232"/>
      <c r="S52" s="239"/>
      <c r="T52" s="239"/>
      <c r="U52" s="232" t="s">
        <v>159</v>
      </c>
      <c r="V52" s="268">
        <f>V47+V35</f>
        <v>1570</v>
      </c>
      <c r="W52" s="269">
        <f>W47+W35</f>
        <v>0</v>
      </c>
      <c r="X52" s="248"/>
    </row>
    <row r="53" spans="1:24" ht="20.25" customHeight="1" thickBot="1">
      <c r="A53" s="248"/>
      <c r="B53" s="468" t="s">
        <v>754</v>
      </c>
      <c r="C53" s="376">
        <v>2390</v>
      </c>
      <c r="D53" s="376"/>
      <c r="E53" s="270" t="s">
        <v>158</v>
      </c>
      <c r="F53" s="331">
        <f>SUM(F48:F52)</f>
        <v>5510</v>
      </c>
      <c r="G53" s="331">
        <f>SUM(G48:G52)</f>
        <v>0</v>
      </c>
      <c r="H53" s="271" t="s">
        <v>158</v>
      </c>
      <c r="I53" s="334">
        <f>SUM(I33:I52)</f>
        <v>14360</v>
      </c>
      <c r="J53" s="334">
        <f>SUM(J33:J52)</f>
        <v>0</v>
      </c>
      <c r="K53" s="271" t="s">
        <v>156</v>
      </c>
      <c r="L53" s="334">
        <f>SUM(L49:L50)</f>
        <v>1420</v>
      </c>
      <c r="M53" s="334">
        <f>SUM(M49:M50)</f>
        <v>0</v>
      </c>
      <c r="N53" s="664" t="s">
        <v>156</v>
      </c>
      <c r="O53" s="664"/>
      <c r="P53" s="331">
        <f>SUM(P46:P49)</f>
        <v>5060</v>
      </c>
      <c r="Q53" s="331">
        <f>SUM(Q46:Q49)</f>
        <v>0</v>
      </c>
      <c r="R53" s="271" t="s">
        <v>155</v>
      </c>
      <c r="S53" s="336">
        <f>SUM(S44:S52)</f>
        <v>5330</v>
      </c>
      <c r="T53" s="336">
        <f>SUM(T44:T52)</f>
        <v>0</v>
      </c>
      <c r="U53" s="271" t="s">
        <v>154</v>
      </c>
      <c r="V53" s="272">
        <f>V50+V51+V52</f>
        <v>224280</v>
      </c>
      <c r="W53" s="273">
        <f>W50+W51+W52</f>
        <v>0</v>
      </c>
      <c r="X53" s="248"/>
    </row>
    <row r="54" spans="1:24" ht="19.5" customHeight="1">
      <c r="A54" s="248"/>
      <c r="B54" s="463"/>
      <c r="C54" s="463"/>
      <c r="D54" s="463"/>
      <c r="E54" s="277"/>
      <c r="F54" s="277"/>
      <c r="G54" s="277"/>
      <c r="H54" s="454"/>
      <c r="I54" s="454"/>
      <c r="J54" s="454"/>
      <c r="K54" s="454"/>
      <c r="L54" s="454"/>
      <c r="M54" s="460" t="s">
        <v>152</v>
      </c>
      <c r="N54" s="463"/>
      <c r="O54" s="463"/>
      <c r="P54" s="463"/>
      <c r="Q54" s="463"/>
      <c r="R54" s="463"/>
      <c r="S54" s="463"/>
      <c r="T54" s="463"/>
      <c r="U54" s="463"/>
      <c r="V54" s="463"/>
      <c r="W54" s="463"/>
      <c r="X54" s="248"/>
    </row>
    <row r="55" spans="1:24" ht="17.25">
      <c r="A55" s="248"/>
      <c r="B55" s="463"/>
      <c r="C55" s="463"/>
      <c r="D55" s="463"/>
      <c r="E55" s="277"/>
      <c r="F55" s="277"/>
      <c r="G55" s="277"/>
      <c r="H55" s="454"/>
      <c r="I55" s="454"/>
      <c r="J55" s="454"/>
      <c r="K55" s="454"/>
      <c r="L55" s="454"/>
      <c r="M55" s="454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248"/>
    </row>
    <row r="56" spans="1:24" s="275" customFormat="1" ht="17.25">
      <c r="A56" s="274"/>
      <c r="B56" s="454"/>
      <c r="C56" s="276"/>
      <c r="D56" s="276"/>
      <c r="E56" s="230"/>
      <c r="F56" s="230"/>
      <c r="G56" s="230"/>
      <c r="H56" s="230"/>
      <c r="I56" s="230"/>
      <c r="J56" s="230"/>
      <c r="K56" s="230"/>
      <c r="L56" s="230"/>
      <c r="N56" s="278"/>
      <c r="O56" s="278"/>
      <c r="P56" s="276"/>
      <c r="Q56" s="276"/>
      <c r="R56" s="276"/>
      <c r="S56" s="276"/>
      <c r="T56" s="276"/>
      <c r="U56" s="279"/>
      <c r="V56" s="276"/>
      <c r="W56" s="276"/>
      <c r="X56" s="274"/>
    </row>
    <row r="57" spans="1:24" s="275" customFormat="1" ht="17.25">
      <c r="A57" s="274"/>
      <c r="B57" s="276" t="s">
        <v>153</v>
      </c>
      <c r="C57" s="228"/>
      <c r="D57" s="228"/>
      <c r="E57" s="230"/>
      <c r="F57" s="230"/>
      <c r="G57" s="230"/>
      <c r="H57" s="230"/>
      <c r="I57" s="230"/>
      <c r="J57" s="230"/>
      <c r="K57" s="230"/>
      <c r="L57" s="230"/>
      <c r="M57" s="230"/>
      <c r="N57" s="280"/>
      <c r="O57" s="280"/>
      <c r="P57" s="228"/>
      <c r="Q57" s="228"/>
      <c r="R57" s="228"/>
      <c r="S57" s="228"/>
      <c r="T57" s="228"/>
      <c r="U57" s="228"/>
      <c r="V57" s="228"/>
      <c r="W57" s="228"/>
    </row>
    <row r="58" spans="1:24" s="275" customFormat="1" ht="17.25">
      <c r="A58" s="274"/>
      <c r="B58" s="276" t="s">
        <v>151</v>
      </c>
      <c r="C58" s="228"/>
      <c r="D58" s="228"/>
      <c r="E58" s="230"/>
      <c r="F58" s="230"/>
      <c r="G58" s="230"/>
      <c r="H58" s="230"/>
      <c r="I58" s="230"/>
      <c r="J58" s="230"/>
      <c r="K58" s="230"/>
      <c r="L58" s="230"/>
      <c r="M58" s="230"/>
      <c r="N58" s="280"/>
      <c r="O58" s="280"/>
      <c r="P58" s="228"/>
      <c r="Q58" s="228"/>
      <c r="R58" s="228"/>
      <c r="S58" s="228"/>
      <c r="T58" s="228"/>
      <c r="U58" s="228"/>
      <c r="V58" s="228"/>
      <c r="W58" s="228"/>
      <c r="X58" s="274"/>
    </row>
    <row r="59" spans="1:24">
      <c r="A59" s="248"/>
      <c r="B59" s="228"/>
      <c r="C59" s="228"/>
      <c r="D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48"/>
    </row>
    <row r="60" spans="1:24">
      <c r="A60" s="248"/>
      <c r="B60" s="228"/>
      <c r="C60" s="228"/>
      <c r="D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48"/>
    </row>
    <row r="61" spans="1:24">
      <c r="A61" s="248"/>
      <c r="B61" s="228"/>
      <c r="C61" s="228"/>
      <c r="D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48"/>
    </row>
    <row r="62" spans="1:24">
      <c r="A62" s="248"/>
      <c r="B62" s="228"/>
      <c r="C62" s="228"/>
      <c r="D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48"/>
    </row>
    <row r="63" spans="1:24">
      <c r="A63" s="248"/>
      <c r="B63" s="228"/>
      <c r="X63" s="248"/>
    </row>
    <row r="64" spans="1:24">
      <c r="A64" s="248"/>
      <c r="X64" s="248"/>
    </row>
  </sheetData>
  <mergeCells count="87">
    <mergeCell ref="B11:D12"/>
    <mergeCell ref="K47:M48"/>
    <mergeCell ref="N51:O51"/>
    <mergeCell ref="N41:O41"/>
    <mergeCell ref="N18:O18"/>
    <mergeCell ref="N34:O34"/>
    <mergeCell ref="N50:O50"/>
    <mergeCell ref="N38:Q39"/>
    <mergeCell ref="E46:G47"/>
    <mergeCell ref="N30:O30"/>
    <mergeCell ref="E25:G26"/>
    <mergeCell ref="N26:O26"/>
    <mergeCell ref="N27:O27"/>
    <mergeCell ref="H22:J23"/>
    <mergeCell ref="K25:M26"/>
    <mergeCell ref="N28:O28"/>
    <mergeCell ref="N52:O52"/>
    <mergeCell ref="N53:O53"/>
    <mergeCell ref="N44:Q45"/>
    <mergeCell ref="N46:O46"/>
    <mergeCell ref="K42:M43"/>
    <mergeCell ref="N47:O47"/>
    <mergeCell ref="N48:O48"/>
    <mergeCell ref="N49:O49"/>
    <mergeCell ref="R42:T43"/>
    <mergeCell ref="N40:O40"/>
    <mergeCell ref="E38:G39"/>
    <mergeCell ref="N43:O43"/>
    <mergeCell ref="N42:O42"/>
    <mergeCell ref="U36:W37"/>
    <mergeCell ref="N31:O31"/>
    <mergeCell ref="N32:O32"/>
    <mergeCell ref="N33:O33"/>
    <mergeCell ref="E33:G34"/>
    <mergeCell ref="N35:O35"/>
    <mergeCell ref="H31:J32"/>
    <mergeCell ref="K32:M33"/>
    <mergeCell ref="N36:O36"/>
    <mergeCell ref="N37:O37"/>
    <mergeCell ref="N29:O29"/>
    <mergeCell ref="U31:W32"/>
    <mergeCell ref="H10:J11"/>
    <mergeCell ref="N16:O16"/>
    <mergeCell ref="U23:W24"/>
    <mergeCell ref="K17:M18"/>
    <mergeCell ref="N17:O17"/>
    <mergeCell ref="N21:O21"/>
    <mergeCell ref="R27:T28"/>
    <mergeCell ref="N22:Q23"/>
    <mergeCell ref="N24:O24"/>
    <mergeCell ref="N25:O25"/>
    <mergeCell ref="K10:M11"/>
    <mergeCell ref="N12:O12"/>
    <mergeCell ref="N10:Q11"/>
    <mergeCell ref="R10:T11"/>
    <mergeCell ref="E17:G18"/>
    <mergeCell ref="N19:O19"/>
    <mergeCell ref="N20:O20"/>
    <mergeCell ref="U18:W19"/>
    <mergeCell ref="N13:O13"/>
    <mergeCell ref="R19:T20"/>
    <mergeCell ref="N14:O14"/>
    <mergeCell ref="N15:O15"/>
    <mergeCell ref="U10:W11"/>
    <mergeCell ref="A1:A2"/>
    <mergeCell ref="B1:F2"/>
    <mergeCell ref="G1:Q2"/>
    <mergeCell ref="B3:T3"/>
    <mergeCell ref="U8:W8"/>
    <mergeCell ref="T4:T9"/>
    <mergeCell ref="U4:W5"/>
    <mergeCell ref="B6:C9"/>
    <mergeCell ref="D6:F9"/>
    <mergeCell ref="G6:I9"/>
    <mergeCell ref="J6:O7"/>
    <mergeCell ref="U6:W6"/>
    <mergeCell ref="U7:W7"/>
    <mergeCell ref="U3:W3"/>
    <mergeCell ref="B4:C5"/>
    <mergeCell ref="U9:W9"/>
    <mergeCell ref="Q4:S6"/>
    <mergeCell ref="Q7:S9"/>
    <mergeCell ref="D4:F5"/>
    <mergeCell ref="G4:I5"/>
    <mergeCell ref="J4:O5"/>
    <mergeCell ref="P4:P9"/>
    <mergeCell ref="J8:O9"/>
  </mergeCells>
  <phoneticPr fontId="40"/>
  <conditionalFormatting sqref="V20:W20">
    <cfRule type="cellIs" dxfId="141" priority="5" stopIfTrue="1" operator="greaterThan">
      <formula>U20</formula>
    </cfRule>
  </conditionalFormatting>
  <conditionalFormatting sqref="V33:W33">
    <cfRule type="cellIs" dxfId="140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A59"/>
  <sheetViews>
    <sheetView showZeros="0" topLeftCell="A13" zoomScale="60" zoomScaleNormal="60" workbookViewId="0">
      <selection activeCell="Z49" sqref="Z49"/>
    </sheetView>
  </sheetViews>
  <sheetFormatPr defaultColWidth="2.625" defaultRowHeight="13.5"/>
  <cols>
    <col min="1" max="1" width="2.625" style="14" customWidth="1"/>
    <col min="2" max="2" width="3.625" style="161" customWidth="1"/>
    <col min="3" max="3" width="14" style="14" customWidth="1"/>
    <col min="4" max="4" width="10.25" style="14" customWidth="1"/>
    <col min="5" max="5" width="10.875" style="14" customWidth="1"/>
    <col min="6" max="6" width="3.625" style="161" customWidth="1"/>
    <col min="7" max="7" width="14.25" style="14" customWidth="1"/>
    <col min="8" max="9" width="10.5" style="14" customWidth="1"/>
    <col min="10" max="10" width="3.625" style="161" customWidth="1"/>
    <col min="11" max="11" width="14.5" style="14" customWidth="1"/>
    <col min="12" max="12" width="10.375" style="14" customWidth="1"/>
    <col min="13" max="13" width="10.5" style="14" customWidth="1"/>
    <col min="14" max="14" width="3.625" style="161" customWidth="1"/>
    <col min="15" max="15" width="14.25" style="14" customWidth="1"/>
    <col min="16" max="16" width="10.375" style="14" customWidth="1"/>
    <col min="17" max="17" width="10.875" style="14" customWidth="1"/>
    <col min="18" max="18" width="3.625" style="161" customWidth="1"/>
    <col min="19" max="19" width="14.75" style="14" customWidth="1"/>
    <col min="20" max="20" width="10.25" style="14" customWidth="1"/>
    <col min="21" max="21" width="5" style="14" customWidth="1"/>
    <col min="22" max="22" width="5.625" style="14" customWidth="1"/>
    <col min="23" max="23" width="3.625" style="161" customWidth="1"/>
    <col min="24" max="24" width="14.75" style="14" customWidth="1"/>
    <col min="25" max="25" width="10.625" style="14" bestFit="1" customWidth="1"/>
    <col min="26" max="26" width="10.25" style="14" customWidth="1"/>
    <col min="27" max="255" width="9" style="14" customWidth="1"/>
    <col min="256" max="16384" width="2.625" style="14"/>
  </cols>
  <sheetData>
    <row r="1" spans="1:26" s="52" customFormat="1" ht="29.25" thickBot="1">
      <c r="A1" s="68"/>
      <c r="B1" s="674">
        <f>入力画面!C10</f>
        <v>0</v>
      </c>
      <c r="C1" s="674"/>
      <c r="D1" s="674"/>
      <c r="E1" s="674"/>
      <c r="F1" s="674"/>
      <c r="G1" s="674"/>
      <c r="H1" s="684" t="s">
        <v>649</v>
      </c>
      <c r="I1" s="684"/>
      <c r="J1" s="684"/>
      <c r="K1" s="684"/>
      <c r="L1" s="684"/>
      <c r="M1" s="684"/>
      <c r="N1" s="684"/>
      <c r="O1" s="684"/>
      <c r="P1" s="684"/>
      <c r="Q1" s="684"/>
      <c r="R1" s="166"/>
      <c r="S1" s="69"/>
      <c r="W1" s="169"/>
      <c r="X1" s="683" t="s">
        <v>936</v>
      </c>
      <c r="Y1" s="683"/>
      <c r="Z1" s="683"/>
    </row>
    <row r="2" spans="1:26" ht="12.75" customHeight="1">
      <c r="B2" s="712" t="s">
        <v>343</v>
      </c>
      <c r="C2" s="713"/>
      <c r="D2" s="713"/>
      <c r="E2" s="688" t="s">
        <v>342</v>
      </c>
      <c r="F2" s="689"/>
      <c r="G2" s="728"/>
      <c r="H2" s="688" t="s">
        <v>341</v>
      </c>
      <c r="I2" s="689"/>
      <c r="J2" s="689"/>
      <c r="K2" s="728"/>
      <c r="L2" s="688" t="s">
        <v>340</v>
      </c>
      <c r="M2" s="689"/>
      <c r="N2" s="689"/>
      <c r="O2" s="689"/>
      <c r="P2" s="689"/>
      <c r="Q2" s="725" t="s">
        <v>339</v>
      </c>
      <c r="R2" s="739">
        <f>入力画面!C12</f>
        <v>0</v>
      </c>
      <c r="S2" s="740"/>
      <c r="T2" s="740"/>
      <c r="U2" s="741"/>
      <c r="V2" s="725" t="s">
        <v>647</v>
      </c>
      <c r="W2" s="699" t="s">
        <v>643</v>
      </c>
      <c r="X2" s="700"/>
      <c r="Y2" s="700"/>
      <c r="Z2" s="701"/>
    </row>
    <row r="3" spans="1:26" ht="14.25" customHeight="1">
      <c r="B3" s="714"/>
      <c r="C3" s="715"/>
      <c r="D3" s="715"/>
      <c r="E3" s="690"/>
      <c r="F3" s="691"/>
      <c r="G3" s="732"/>
      <c r="H3" s="729"/>
      <c r="I3" s="730"/>
      <c r="J3" s="730"/>
      <c r="K3" s="731"/>
      <c r="L3" s="690"/>
      <c r="M3" s="691"/>
      <c r="N3" s="691"/>
      <c r="O3" s="691"/>
      <c r="P3" s="691"/>
      <c r="Q3" s="726"/>
      <c r="R3" s="706"/>
      <c r="S3" s="707"/>
      <c r="T3" s="707"/>
      <c r="U3" s="708"/>
      <c r="V3" s="726"/>
      <c r="W3" s="702"/>
      <c r="X3" s="680"/>
      <c r="Y3" s="680"/>
      <c r="Z3" s="681"/>
    </row>
    <row r="4" spans="1:26" ht="16.5" customHeight="1">
      <c r="B4" s="716">
        <f>入力画面!C4</f>
        <v>0</v>
      </c>
      <c r="C4" s="717"/>
      <c r="D4" s="718"/>
      <c r="E4" s="733">
        <f>入力画面!B4</f>
        <v>0</v>
      </c>
      <c r="F4" s="734"/>
      <c r="G4" s="735"/>
      <c r="H4" s="742">
        <f>朝日!Z52</f>
        <v>0</v>
      </c>
      <c r="I4" s="717"/>
      <c r="J4" s="717"/>
      <c r="K4" s="718"/>
      <c r="L4" s="692">
        <f>入力画面!C6</f>
        <v>0</v>
      </c>
      <c r="M4" s="693"/>
      <c r="N4" s="693"/>
      <c r="O4" s="693"/>
      <c r="P4" s="693"/>
      <c r="Q4" s="726"/>
      <c r="R4" s="706"/>
      <c r="S4" s="707"/>
      <c r="T4" s="707"/>
      <c r="U4" s="708"/>
      <c r="V4" s="726"/>
      <c r="W4" s="696" t="s">
        <v>644</v>
      </c>
      <c r="X4" s="680"/>
      <c r="Y4" s="680"/>
      <c r="Z4" s="681"/>
    </row>
    <row r="5" spans="1:26" ht="16.5" customHeight="1">
      <c r="B5" s="719"/>
      <c r="C5" s="720"/>
      <c r="D5" s="721"/>
      <c r="E5" s="733"/>
      <c r="F5" s="734"/>
      <c r="G5" s="735"/>
      <c r="H5" s="743"/>
      <c r="I5" s="720"/>
      <c r="J5" s="720"/>
      <c r="K5" s="721"/>
      <c r="L5" s="694"/>
      <c r="M5" s="695"/>
      <c r="N5" s="695"/>
      <c r="O5" s="695"/>
      <c r="P5" s="695"/>
      <c r="Q5" s="726"/>
      <c r="R5" s="706">
        <f>入力画面!C13</f>
        <v>0</v>
      </c>
      <c r="S5" s="707"/>
      <c r="T5" s="707"/>
      <c r="U5" s="708"/>
      <c r="V5" s="726"/>
      <c r="W5" s="679" t="s">
        <v>695</v>
      </c>
      <c r="X5" s="680"/>
      <c r="Y5" s="680"/>
      <c r="Z5" s="681"/>
    </row>
    <row r="6" spans="1:26" ht="16.5" customHeight="1">
      <c r="B6" s="719"/>
      <c r="C6" s="720"/>
      <c r="D6" s="721"/>
      <c r="E6" s="733"/>
      <c r="F6" s="734"/>
      <c r="G6" s="735"/>
      <c r="H6" s="743"/>
      <c r="I6" s="720"/>
      <c r="J6" s="720"/>
      <c r="K6" s="721"/>
      <c r="L6" s="745">
        <f>入力画面!C8</f>
        <v>0</v>
      </c>
      <c r="M6" s="695"/>
      <c r="N6" s="695"/>
      <c r="O6" s="695"/>
      <c r="P6" s="695"/>
      <c r="Q6" s="726"/>
      <c r="R6" s="706"/>
      <c r="S6" s="707"/>
      <c r="T6" s="707"/>
      <c r="U6" s="708"/>
      <c r="V6" s="726"/>
      <c r="W6" s="679" t="s">
        <v>645</v>
      </c>
      <c r="X6" s="680"/>
      <c r="Y6" s="680"/>
      <c r="Z6" s="681"/>
    </row>
    <row r="7" spans="1:26" ht="16.5" customHeight="1">
      <c r="B7" s="722"/>
      <c r="C7" s="723"/>
      <c r="D7" s="724"/>
      <c r="E7" s="736"/>
      <c r="F7" s="737"/>
      <c r="G7" s="738"/>
      <c r="H7" s="744"/>
      <c r="I7" s="723"/>
      <c r="J7" s="723"/>
      <c r="K7" s="724"/>
      <c r="L7" s="746"/>
      <c r="M7" s="747"/>
      <c r="N7" s="747"/>
      <c r="O7" s="747"/>
      <c r="P7" s="747"/>
      <c r="Q7" s="727"/>
      <c r="R7" s="709"/>
      <c r="S7" s="710"/>
      <c r="T7" s="710"/>
      <c r="U7" s="711"/>
      <c r="V7" s="727"/>
      <c r="W7" s="685" t="s">
        <v>646</v>
      </c>
      <c r="X7" s="686"/>
      <c r="Y7" s="686"/>
      <c r="Z7" s="687"/>
    </row>
    <row r="8" spans="1:26" ht="22.5" customHeight="1">
      <c r="B8" s="703" t="s">
        <v>333</v>
      </c>
      <c r="C8" s="704"/>
      <c r="D8" s="704"/>
      <c r="E8" s="705"/>
      <c r="F8" s="384"/>
      <c r="G8" s="755" t="s">
        <v>755</v>
      </c>
      <c r="H8" s="755"/>
      <c r="I8" s="756"/>
      <c r="J8" s="391"/>
      <c r="K8" s="765" t="s">
        <v>762</v>
      </c>
      <c r="L8" s="765"/>
      <c r="M8" s="779"/>
      <c r="N8" s="391"/>
      <c r="O8" s="765" t="s">
        <v>768</v>
      </c>
      <c r="P8" s="765"/>
      <c r="Q8" s="779"/>
      <c r="R8" s="759"/>
      <c r="S8" s="761" t="s">
        <v>102</v>
      </c>
      <c r="T8" s="761"/>
      <c r="U8" s="761"/>
      <c r="V8" s="762"/>
      <c r="W8" s="391"/>
      <c r="X8" s="765" t="s">
        <v>636</v>
      </c>
      <c r="Y8" s="765"/>
      <c r="Z8" s="766"/>
    </row>
    <row r="9" spans="1:26" ht="22.5" customHeight="1">
      <c r="B9" s="71"/>
      <c r="C9" s="72" t="s">
        <v>328</v>
      </c>
      <c r="D9" s="72" t="s">
        <v>327</v>
      </c>
      <c r="E9" s="72" t="s">
        <v>326</v>
      </c>
      <c r="F9" s="385"/>
      <c r="G9" s="757"/>
      <c r="H9" s="757"/>
      <c r="I9" s="758"/>
      <c r="J9" s="392"/>
      <c r="K9" s="767"/>
      <c r="L9" s="767"/>
      <c r="M9" s="780"/>
      <c r="N9" s="392"/>
      <c r="O9" s="767"/>
      <c r="P9" s="767"/>
      <c r="Q9" s="780"/>
      <c r="R9" s="760"/>
      <c r="S9" s="763"/>
      <c r="T9" s="763"/>
      <c r="U9" s="763"/>
      <c r="V9" s="764"/>
      <c r="W9" s="392"/>
      <c r="X9" s="767"/>
      <c r="Y9" s="767"/>
      <c r="Z9" s="768"/>
    </row>
    <row r="10" spans="1:26" ht="20.25" customHeight="1">
      <c r="B10" s="162" t="s">
        <v>344</v>
      </c>
      <c r="C10" s="290" t="s">
        <v>345</v>
      </c>
      <c r="D10" s="284">
        <v>180</v>
      </c>
      <c r="E10" s="284"/>
      <c r="F10" s="305" t="s">
        <v>630</v>
      </c>
      <c r="G10" s="288" t="s">
        <v>376</v>
      </c>
      <c r="H10" s="191">
        <v>50</v>
      </c>
      <c r="I10" s="191"/>
      <c r="J10" s="159" t="s">
        <v>630</v>
      </c>
      <c r="K10" s="287" t="s">
        <v>386</v>
      </c>
      <c r="L10" s="281">
        <v>40</v>
      </c>
      <c r="M10" s="281"/>
      <c r="N10" s="159" t="s">
        <v>630</v>
      </c>
      <c r="O10" s="287" t="s">
        <v>633</v>
      </c>
      <c r="P10" s="281">
        <v>10</v>
      </c>
      <c r="Q10" s="281"/>
      <c r="R10" s="128" t="s">
        <v>347</v>
      </c>
      <c r="S10" s="288" t="s">
        <v>387</v>
      </c>
      <c r="T10" s="281">
        <v>10</v>
      </c>
      <c r="U10" s="677"/>
      <c r="V10" s="682"/>
      <c r="W10" s="128" t="s">
        <v>347</v>
      </c>
      <c r="X10" s="290" t="s">
        <v>134</v>
      </c>
      <c r="Y10" s="284">
        <v>30</v>
      </c>
      <c r="Z10" s="326"/>
    </row>
    <row r="11" spans="1:26" ht="20.25" customHeight="1">
      <c r="B11" s="162" t="s">
        <v>344</v>
      </c>
      <c r="C11" s="74" t="s">
        <v>350</v>
      </c>
      <c r="D11" s="284">
        <v>440</v>
      </c>
      <c r="E11" s="284"/>
      <c r="F11" s="305" t="s">
        <v>630</v>
      </c>
      <c r="G11" s="288" t="s">
        <v>379</v>
      </c>
      <c r="H11" s="191">
        <v>50</v>
      </c>
      <c r="I11" s="191"/>
      <c r="J11" s="159" t="s">
        <v>630</v>
      </c>
      <c r="K11" s="287" t="s">
        <v>380</v>
      </c>
      <c r="L11" s="281">
        <v>70</v>
      </c>
      <c r="M11" s="281"/>
      <c r="N11" s="159"/>
      <c r="O11" s="287"/>
      <c r="P11" s="191"/>
      <c r="Q11" s="191"/>
      <c r="R11" s="128" t="s">
        <v>347</v>
      </c>
      <c r="S11" s="288" t="s">
        <v>391</v>
      </c>
      <c r="T11" s="281">
        <v>30</v>
      </c>
      <c r="U11" s="677"/>
      <c r="V11" s="682"/>
      <c r="W11" s="128"/>
      <c r="X11" s="290"/>
      <c r="Y11" s="284"/>
      <c r="Z11" s="326"/>
    </row>
    <row r="12" spans="1:26" ht="20.25" customHeight="1">
      <c r="B12" s="162" t="s">
        <v>344</v>
      </c>
      <c r="C12" s="290" t="s">
        <v>863</v>
      </c>
      <c r="D12" s="281">
        <v>270</v>
      </c>
      <c r="E12" s="281"/>
      <c r="F12" s="305" t="s">
        <v>347</v>
      </c>
      <c r="G12" s="288" t="s">
        <v>383</v>
      </c>
      <c r="H12" s="191">
        <v>20</v>
      </c>
      <c r="I12" s="191"/>
      <c r="J12" s="159" t="s">
        <v>347</v>
      </c>
      <c r="K12" s="287" t="s">
        <v>384</v>
      </c>
      <c r="L12" s="281">
        <v>20</v>
      </c>
      <c r="M12" s="281"/>
      <c r="N12" s="380"/>
      <c r="O12" s="377" t="s">
        <v>756</v>
      </c>
      <c r="P12" s="281">
        <f>SUM(P10:P11)</f>
        <v>10</v>
      </c>
      <c r="Q12" s="281">
        <f>SUM(Q10:Q11)</f>
        <v>0</v>
      </c>
      <c r="R12" s="128" t="s">
        <v>347</v>
      </c>
      <c r="S12" s="80" t="s">
        <v>393</v>
      </c>
      <c r="T12" s="281">
        <v>30</v>
      </c>
      <c r="U12" s="677"/>
      <c r="V12" s="682"/>
      <c r="W12" s="380"/>
      <c r="X12" s="377" t="s">
        <v>756</v>
      </c>
      <c r="Y12" s="181">
        <f>SUM(Y10)</f>
        <v>30</v>
      </c>
      <c r="Z12" s="185">
        <f>SUM(Z10)</f>
        <v>0</v>
      </c>
    </row>
    <row r="13" spans="1:26" ht="20.25" customHeight="1">
      <c r="B13" s="162" t="s">
        <v>344</v>
      </c>
      <c r="C13" s="290" t="s">
        <v>864</v>
      </c>
      <c r="D13" s="281">
        <v>440</v>
      </c>
      <c r="E13" s="281"/>
      <c r="F13" s="386"/>
      <c r="G13" s="378" t="s">
        <v>756</v>
      </c>
      <c r="H13" s="190">
        <f>SUM(H10:H12)</f>
        <v>120</v>
      </c>
      <c r="I13" s="190">
        <f>SUM(I10:I12)</f>
        <v>0</v>
      </c>
      <c r="J13" s="380"/>
      <c r="K13" s="377" t="s">
        <v>756</v>
      </c>
      <c r="L13" s="281">
        <f>SUM(L10:L12)</f>
        <v>130</v>
      </c>
      <c r="M13" s="281">
        <f>SUM(M10:M12)</f>
        <v>0</v>
      </c>
      <c r="N13" s="391"/>
      <c r="O13" s="769" t="s">
        <v>770</v>
      </c>
      <c r="P13" s="769"/>
      <c r="Q13" s="781"/>
      <c r="R13" s="159" t="s">
        <v>347</v>
      </c>
      <c r="S13" s="80" t="s">
        <v>106</v>
      </c>
      <c r="T13" s="281">
        <v>10</v>
      </c>
      <c r="U13" s="677"/>
      <c r="V13" s="682"/>
      <c r="W13" s="391"/>
      <c r="X13" s="769" t="s">
        <v>720</v>
      </c>
      <c r="Y13" s="769"/>
      <c r="Z13" s="770"/>
    </row>
    <row r="14" spans="1:26" ht="20.25" customHeight="1">
      <c r="B14" s="162" t="s">
        <v>344</v>
      </c>
      <c r="C14" s="290" t="s">
        <v>357</v>
      </c>
      <c r="D14" s="281">
        <v>130</v>
      </c>
      <c r="E14" s="281"/>
      <c r="F14" s="387"/>
      <c r="G14" s="777" t="s">
        <v>757</v>
      </c>
      <c r="H14" s="777"/>
      <c r="I14" s="778"/>
      <c r="J14" s="391"/>
      <c r="K14" s="769" t="s">
        <v>763</v>
      </c>
      <c r="L14" s="769"/>
      <c r="M14" s="781"/>
      <c r="N14" s="392"/>
      <c r="O14" s="767"/>
      <c r="P14" s="767"/>
      <c r="Q14" s="780"/>
      <c r="R14" s="159"/>
      <c r="S14" s="80"/>
      <c r="T14" s="281"/>
      <c r="U14" s="677"/>
      <c r="V14" s="682"/>
      <c r="W14" s="392"/>
      <c r="X14" s="767"/>
      <c r="Y14" s="767"/>
      <c r="Z14" s="768"/>
    </row>
    <row r="15" spans="1:26" ht="20.25" customHeight="1">
      <c r="B15" s="162" t="s">
        <v>344</v>
      </c>
      <c r="C15" s="290" t="s">
        <v>865</v>
      </c>
      <c r="D15" s="281">
        <v>430</v>
      </c>
      <c r="E15" s="281"/>
      <c r="F15" s="385"/>
      <c r="G15" s="757"/>
      <c r="H15" s="757"/>
      <c r="I15" s="758"/>
      <c r="J15" s="392"/>
      <c r="K15" s="767"/>
      <c r="L15" s="767"/>
      <c r="M15" s="780"/>
      <c r="N15" s="159" t="s">
        <v>630</v>
      </c>
      <c r="O15" s="288" t="s">
        <v>455</v>
      </c>
      <c r="P15" s="193">
        <v>80</v>
      </c>
      <c r="Q15" s="193"/>
      <c r="R15" s="380"/>
      <c r="S15" s="377" t="s">
        <v>773</v>
      </c>
      <c r="T15" s="181">
        <f>SUM(T10:T13)</f>
        <v>80</v>
      </c>
      <c r="U15" s="677">
        <f>SUM(U10:V13)</f>
        <v>0</v>
      </c>
      <c r="V15" s="682"/>
      <c r="W15" s="128" t="s">
        <v>347</v>
      </c>
      <c r="X15" s="290" t="s">
        <v>136</v>
      </c>
      <c r="Y15" s="281">
        <v>10</v>
      </c>
      <c r="Z15" s="185"/>
    </row>
    <row r="16" spans="1:26" ht="20.25" customHeight="1">
      <c r="B16" s="162" t="s">
        <v>344</v>
      </c>
      <c r="C16" s="74" t="s">
        <v>716</v>
      </c>
      <c r="D16" s="281">
        <v>250</v>
      </c>
      <c r="E16" s="281"/>
      <c r="F16" s="306" t="s">
        <v>347</v>
      </c>
      <c r="G16" s="287" t="s">
        <v>10</v>
      </c>
      <c r="H16" s="191">
        <v>110</v>
      </c>
      <c r="I16" s="191"/>
      <c r="J16" s="159" t="s">
        <v>630</v>
      </c>
      <c r="K16" s="290" t="s">
        <v>6</v>
      </c>
      <c r="L16" s="284">
        <v>130</v>
      </c>
      <c r="M16" s="284"/>
      <c r="N16" s="159" t="s">
        <v>630</v>
      </c>
      <c r="O16" s="288" t="s">
        <v>457</v>
      </c>
      <c r="P16" s="193">
        <v>120</v>
      </c>
      <c r="Q16" s="193"/>
      <c r="R16" s="771"/>
      <c r="S16" s="772" t="s">
        <v>107</v>
      </c>
      <c r="T16" s="772"/>
      <c r="U16" s="772"/>
      <c r="V16" s="773"/>
      <c r="W16" s="128" t="s">
        <v>347</v>
      </c>
      <c r="X16" s="290" t="s">
        <v>137</v>
      </c>
      <c r="Y16" s="281">
        <v>10</v>
      </c>
      <c r="Z16" s="185"/>
    </row>
    <row r="17" spans="2:27" ht="20.25" customHeight="1">
      <c r="B17" s="163"/>
      <c r="C17" s="74"/>
      <c r="D17" s="281"/>
      <c r="E17" s="281"/>
      <c r="F17" s="306" t="s">
        <v>347</v>
      </c>
      <c r="G17" s="287" t="s">
        <v>11</v>
      </c>
      <c r="H17" s="191">
        <v>30</v>
      </c>
      <c r="I17" s="191"/>
      <c r="J17" s="521" t="s">
        <v>630</v>
      </c>
      <c r="K17" s="520" t="s">
        <v>202</v>
      </c>
      <c r="L17" s="494" t="s">
        <v>874</v>
      </c>
      <c r="M17" s="495"/>
      <c r="N17" s="159" t="s">
        <v>630</v>
      </c>
      <c r="O17" s="288" t="s">
        <v>458</v>
      </c>
      <c r="P17" s="191">
        <v>70</v>
      </c>
      <c r="Q17" s="191"/>
      <c r="R17" s="760"/>
      <c r="S17" s="763"/>
      <c r="T17" s="763"/>
      <c r="U17" s="763"/>
      <c r="V17" s="764"/>
      <c r="W17" s="128" t="s">
        <v>347</v>
      </c>
      <c r="X17" s="290" t="s">
        <v>138</v>
      </c>
      <c r="Y17" s="281">
        <v>20</v>
      </c>
      <c r="Z17" s="185"/>
    </row>
    <row r="18" spans="2:27" ht="20.25" customHeight="1">
      <c r="B18" s="163" t="s">
        <v>719</v>
      </c>
      <c r="C18" s="290" t="s">
        <v>721</v>
      </c>
      <c r="D18" s="281">
        <v>110</v>
      </c>
      <c r="E18" s="281"/>
      <c r="F18" s="306" t="s">
        <v>630</v>
      </c>
      <c r="G18" s="73" t="s">
        <v>628</v>
      </c>
      <c r="H18" s="281">
        <v>30</v>
      </c>
      <c r="I18" s="281"/>
      <c r="J18" s="159" t="s">
        <v>630</v>
      </c>
      <c r="K18" s="290" t="s">
        <v>939</v>
      </c>
      <c r="L18" s="284">
        <v>120</v>
      </c>
      <c r="M18" s="284"/>
      <c r="N18" s="159" t="s">
        <v>630</v>
      </c>
      <c r="O18" s="288" t="s">
        <v>460</v>
      </c>
      <c r="P18" s="191">
        <v>40</v>
      </c>
      <c r="Q18" s="191"/>
      <c r="R18" s="128" t="s">
        <v>347</v>
      </c>
      <c r="S18" s="288" t="s">
        <v>108</v>
      </c>
      <c r="T18" s="281">
        <v>30</v>
      </c>
      <c r="U18" s="675">
        <v>0</v>
      </c>
      <c r="V18" s="676"/>
      <c r="W18" s="128" t="s">
        <v>347</v>
      </c>
      <c r="X18" s="78" t="s">
        <v>139</v>
      </c>
      <c r="Y18" s="281">
        <v>20</v>
      </c>
      <c r="Z18" s="185"/>
    </row>
    <row r="19" spans="2:27" ht="20.25" customHeight="1">
      <c r="B19" s="163" t="s">
        <v>719</v>
      </c>
      <c r="C19" s="283" t="s">
        <v>663</v>
      </c>
      <c r="D19" s="190">
        <v>70</v>
      </c>
      <c r="E19" s="190"/>
      <c r="F19" s="386"/>
      <c r="G19" s="378" t="s">
        <v>756</v>
      </c>
      <c r="H19" s="181">
        <f>SUM(H16:H18)</f>
        <v>170</v>
      </c>
      <c r="I19" s="181">
        <f>SUM(I16:I18)</f>
        <v>0</v>
      </c>
      <c r="J19" s="159" t="s">
        <v>630</v>
      </c>
      <c r="K19" s="287" t="s">
        <v>32</v>
      </c>
      <c r="L19" s="281">
        <v>50</v>
      </c>
      <c r="M19" s="281"/>
      <c r="N19" s="159" t="s">
        <v>630</v>
      </c>
      <c r="O19" s="288" t="s">
        <v>405</v>
      </c>
      <c r="P19" s="191">
        <v>60</v>
      </c>
      <c r="Q19" s="191"/>
      <c r="R19" s="128" t="s">
        <v>347</v>
      </c>
      <c r="S19" s="288" t="s">
        <v>109</v>
      </c>
      <c r="T19" s="281">
        <v>10</v>
      </c>
      <c r="U19" s="675">
        <v>0</v>
      </c>
      <c r="V19" s="676"/>
      <c r="W19" s="303"/>
      <c r="X19" s="320"/>
      <c r="Y19" s="281"/>
      <c r="Z19" s="185"/>
    </row>
    <row r="20" spans="2:27" ht="20.25" customHeight="1">
      <c r="B20" s="163" t="s">
        <v>719</v>
      </c>
      <c r="C20" s="290" t="s">
        <v>722</v>
      </c>
      <c r="D20" s="281">
        <v>40</v>
      </c>
      <c r="E20" s="281"/>
      <c r="F20" s="387"/>
      <c r="G20" s="777" t="s">
        <v>758</v>
      </c>
      <c r="H20" s="777"/>
      <c r="I20" s="778"/>
      <c r="J20" s="128" t="s">
        <v>630</v>
      </c>
      <c r="K20" s="287" t="s">
        <v>33</v>
      </c>
      <c r="L20" s="281">
        <v>10</v>
      </c>
      <c r="M20" s="281"/>
      <c r="N20" s="159" t="s">
        <v>630</v>
      </c>
      <c r="O20" s="288" t="s">
        <v>463</v>
      </c>
      <c r="P20" s="191">
        <v>70</v>
      </c>
      <c r="Q20" s="191"/>
      <c r="R20" s="128" t="s">
        <v>347</v>
      </c>
      <c r="S20" s="287" t="s">
        <v>110</v>
      </c>
      <c r="T20" s="281">
        <v>10</v>
      </c>
      <c r="U20" s="677">
        <v>0</v>
      </c>
      <c r="V20" s="678"/>
      <c r="W20" s="380"/>
      <c r="X20" s="377" t="s">
        <v>756</v>
      </c>
      <c r="Y20" s="181">
        <f>SUM(Y15:Y18)</f>
        <v>60</v>
      </c>
      <c r="Z20" s="187">
        <f>SUM(Z15:Z18)</f>
        <v>0</v>
      </c>
    </row>
    <row r="21" spans="2:27" ht="20.25" customHeight="1">
      <c r="B21" s="163" t="s">
        <v>719</v>
      </c>
      <c r="C21" s="283" t="s">
        <v>723</v>
      </c>
      <c r="D21" s="281">
        <v>50</v>
      </c>
      <c r="E21" s="281"/>
      <c r="F21" s="385"/>
      <c r="G21" s="757"/>
      <c r="H21" s="757"/>
      <c r="I21" s="758"/>
      <c r="J21" s="159" t="s">
        <v>630</v>
      </c>
      <c r="K21" s="288" t="s">
        <v>488</v>
      </c>
      <c r="L21" s="193">
        <v>40</v>
      </c>
      <c r="M21" s="193"/>
      <c r="N21" s="301"/>
      <c r="O21" s="328"/>
      <c r="P21" s="310"/>
      <c r="Q21" s="310"/>
      <c r="R21" s="159"/>
      <c r="S21" s="80"/>
      <c r="T21" s="281"/>
      <c r="U21" s="677"/>
      <c r="V21" s="682"/>
      <c r="W21" s="391"/>
      <c r="X21" s="769" t="s">
        <v>140</v>
      </c>
      <c r="Y21" s="769"/>
      <c r="Z21" s="770"/>
    </row>
    <row r="22" spans="2:27" ht="20.25" customHeight="1">
      <c r="B22" s="163" t="s">
        <v>719</v>
      </c>
      <c r="C22" s="290" t="s">
        <v>724</v>
      </c>
      <c r="D22" s="281">
        <v>60</v>
      </c>
      <c r="E22" s="281"/>
      <c r="F22" s="307" t="s">
        <v>347</v>
      </c>
      <c r="G22" s="287" t="s">
        <v>13</v>
      </c>
      <c r="H22" s="281">
        <v>50</v>
      </c>
      <c r="I22" s="281"/>
      <c r="J22" s="522" t="s">
        <v>630</v>
      </c>
      <c r="K22" s="520" t="s">
        <v>184</v>
      </c>
      <c r="L22" s="494" t="s">
        <v>874</v>
      </c>
      <c r="M22" s="495"/>
      <c r="N22" s="301"/>
      <c r="O22" s="328"/>
      <c r="P22" s="310"/>
      <c r="Q22" s="310"/>
      <c r="R22" s="380"/>
      <c r="S22" s="377" t="s">
        <v>773</v>
      </c>
      <c r="T22" s="181">
        <f>SUM(T18:T21)</f>
        <v>50</v>
      </c>
      <c r="U22" s="677">
        <f>SUM(U18:V21)</f>
        <v>0</v>
      </c>
      <c r="V22" s="678"/>
      <c r="W22" s="392"/>
      <c r="X22" s="767"/>
      <c r="Y22" s="767"/>
      <c r="Z22" s="768"/>
    </row>
    <row r="23" spans="2:27" ht="20.25" customHeight="1">
      <c r="B23" s="163" t="s">
        <v>719</v>
      </c>
      <c r="C23" s="290" t="s">
        <v>898</v>
      </c>
      <c r="D23" s="281">
        <v>30</v>
      </c>
      <c r="E23" s="281"/>
      <c r="F23" s="307"/>
      <c r="G23" s="287"/>
      <c r="H23" s="281"/>
      <c r="I23" s="281"/>
      <c r="J23" s="75" t="s">
        <v>630</v>
      </c>
      <c r="K23" s="290" t="s">
        <v>35</v>
      </c>
      <c r="L23" s="284">
        <v>40</v>
      </c>
      <c r="M23" s="284"/>
      <c r="N23" s="380"/>
      <c r="O23" s="377" t="s">
        <v>756</v>
      </c>
      <c r="P23" s="190">
        <f>SUM(P15:P21)</f>
        <v>440</v>
      </c>
      <c r="Q23" s="190">
        <f>SUM(Q15:Q21)</f>
        <v>0</v>
      </c>
      <c r="R23" s="771"/>
      <c r="S23" s="772" t="s">
        <v>111</v>
      </c>
      <c r="T23" s="772"/>
      <c r="U23" s="772"/>
      <c r="V23" s="773"/>
      <c r="W23" s="160" t="s">
        <v>344</v>
      </c>
      <c r="X23" s="287" t="s">
        <v>637</v>
      </c>
      <c r="Y23" s="181">
        <v>100</v>
      </c>
      <c r="Z23" s="187"/>
    </row>
    <row r="24" spans="2:27" ht="21" customHeight="1">
      <c r="B24" s="163" t="s">
        <v>719</v>
      </c>
      <c r="C24" s="290" t="s">
        <v>725</v>
      </c>
      <c r="D24" s="281">
        <v>10</v>
      </c>
      <c r="E24" s="281"/>
      <c r="F24" s="386"/>
      <c r="G24" s="378" t="s">
        <v>756</v>
      </c>
      <c r="H24" s="190">
        <f>SUM(H22:H23)</f>
        <v>50</v>
      </c>
      <c r="I24" s="190">
        <f>SUM(I22:I23)</f>
        <v>0</v>
      </c>
      <c r="J24" s="159" t="s">
        <v>630</v>
      </c>
      <c r="K24" s="287" t="s">
        <v>44</v>
      </c>
      <c r="L24" s="281">
        <v>20</v>
      </c>
      <c r="M24" s="281"/>
      <c r="N24" s="391"/>
      <c r="O24" s="769" t="s">
        <v>771</v>
      </c>
      <c r="P24" s="769"/>
      <c r="Q24" s="781"/>
      <c r="R24" s="760"/>
      <c r="S24" s="763"/>
      <c r="T24" s="763"/>
      <c r="U24" s="763"/>
      <c r="V24" s="764"/>
      <c r="W24" s="159"/>
      <c r="X24" s="312"/>
      <c r="Y24" s="181"/>
      <c r="Z24" s="297"/>
    </row>
    <row r="25" spans="2:27" ht="21" customHeight="1">
      <c r="B25" s="163" t="s">
        <v>719</v>
      </c>
      <c r="C25" s="283" t="s">
        <v>726</v>
      </c>
      <c r="D25" s="190">
        <v>110</v>
      </c>
      <c r="E25" s="190"/>
      <c r="F25" s="387"/>
      <c r="G25" s="777" t="s">
        <v>759</v>
      </c>
      <c r="H25" s="777"/>
      <c r="I25" s="778"/>
      <c r="J25" s="159" t="s">
        <v>630</v>
      </c>
      <c r="K25" s="287" t="s">
        <v>45</v>
      </c>
      <c r="L25" s="281">
        <v>20</v>
      </c>
      <c r="M25" s="281"/>
      <c r="N25" s="392"/>
      <c r="O25" s="767"/>
      <c r="P25" s="767"/>
      <c r="Q25" s="780"/>
      <c r="R25" s="456" t="s">
        <v>630</v>
      </c>
      <c r="S25" s="457" t="s">
        <v>717</v>
      </c>
      <c r="T25" s="458" t="s">
        <v>912</v>
      </c>
      <c r="U25" s="697"/>
      <c r="V25" s="698"/>
      <c r="W25" s="380"/>
      <c r="X25" s="377" t="s">
        <v>756</v>
      </c>
      <c r="Y25" s="186">
        <f>SUM(Y23)</f>
        <v>100</v>
      </c>
      <c r="Z25" s="196">
        <f>SUM(Z23)</f>
        <v>0</v>
      </c>
      <c r="AA25" s="298"/>
    </row>
    <row r="26" spans="2:27" ht="21" customHeight="1">
      <c r="B26" s="163" t="s">
        <v>719</v>
      </c>
      <c r="C26" s="283" t="s">
        <v>727</v>
      </c>
      <c r="D26" s="190">
        <v>190</v>
      </c>
      <c r="E26" s="190"/>
      <c r="F26" s="385"/>
      <c r="G26" s="757"/>
      <c r="H26" s="757"/>
      <c r="I26" s="758"/>
      <c r="J26" s="380"/>
      <c r="K26" s="377" t="s">
        <v>756</v>
      </c>
      <c r="L26" s="186">
        <f>SUM(L16:L25)</f>
        <v>430</v>
      </c>
      <c r="M26" s="186">
        <f>SUM(M16:M25)</f>
        <v>0</v>
      </c>
      <c r="N26" s="128" t="s">
        <v>347</v>
      </c>
      <c r="O26" s="287" t="s">
        <v>85</v>
      </c>
      <c r="P26" s="281">
        <v>120</v>
      </c>
      <c r="Q26" s="281"/>
      <c r="R26" s="167" t="s">
        <v>630</v>
      </c>
      <c r="S26" s="290" t="s">
        <v>112</v>
      </c>
      <c r="T26" s="281">
        <v>90</v>
      </c>
      <c r="U26" s="677">
        <v>0</v>
      </c>
      <c r="V26" s="682"/>
      <c r="W26" s="391"/>
      <c r="X26" s="769" t="s">
        <v>142</v>
      </c>
      <c r="Y26" s="769"/>
      <c r="Z26" s="770"/>
    </row>
    <row r="27" spans="2:27" ht="21" customHeight="1">
      <c r="B27" s="163" t="s">
        <v>719</v>
      </c>
      <c r="C27" s="299" t="s">
        <v>728</v>
      </c>
      <c r="D27" s="209">
        <v>50</v>
      </c>
      <c r="E27" s="209"/>
      <c r="F27" s="307" t="s">
        <v>347</v>
      </c>
      <c r="G27" s="288" t="s">
        <v>396</v>
      </c>
      <c r="H27" s="281">
        <v>30</v>
      </c>
      <c r="I27" s="281"/>
      <c r="J27" s="391"/>
      <c r="K27" s="769" t="s">
        <v>764</v>
      </c>
      <c r="L27" s="769"/>
      <c r="M27" s="781"/>
      <c r="N27" s="128" t="s">
        <v>347</v>
      </c>
      <c r="O27" s="287" t="s">
        <v>86</v>
      </c>
      <c r="P27" s="281">
        <v>50</v>
      </c>
      <c r="Q27" s="281"/>
      <c r="R27" s="167" t="s">
        <v>630</v>
      </c>
      <c r="S27" s="290" t="s">
        <v>113</v>
      </c>
      <c r="T27" s="281">
        <v>30</v>
      </c>
      <c r="U27" s="677">
        <v>0</v>
      </c>
      <c r="V27" s="682"/>
      <c r="W27" s="392"/>
      <c r="X27" s="767"/>
      <c r="Y27" s="767"/>
      <c r="Z27" s="768"/>
    </row>
    <row r="28" spans="2:27" ht="21" customHeight="1">
      <c r="B28" s="163" t="s">
        <v>719</v>
      </c>
      <c r="C28" s="299" t="s">
        <v>729</v>
      </c>
      <c r="D28" s="209">
        <v>20</v>
      </c>
      <c r="E28" s="209"/>
      <c r="F28" s="307" t="s">
        <v>347</v>
      </c>
      <c r="G28" s="287" t="s">
        <v>397</v>
      </c>
      <c r="H28" s="281">
        <v>40</v>
      </c>
      <c r="I28" s="281"/>
      <c r="J28" s="392"/>
      <c r="K28" s="767"/>
      <c r="L28" s="767"/>
      <c r="M28" s="780"/>
      <c r="N28" s="128" t="s">
        <v>347</v>
      </c>
      <c r="O28" s="288" t="s">
        <v>87</v>
      </c>
      <c r="P28" s="191">
        <v>90</v>
      </c>
      <c r="Q28" s="191"/>
      <c r="R28" s="167" t="s">
        <v>630</v>
      </c>
      <c r="S28" s="290" t="s">
        <v>114</v>
      </c>
      <c r="T28" s="281">
        <v>60</v>
      </c>
      <c r="U28" s="677">
        <v>0</v>
      </c>
      <c r="V28" s="682"/>
      <c r="W28" s="128" t="s">
        <v>347</v>
      </c>
      <c r="X28" s="437" t="s">
        <v>861</v>
      </c>
      <c r="Y28" s="194">
        <v>10</v>
      </c>
      <c r="Z28" s="197"/>
    </row>
    <row r="29" spans="2:27" ht="21" customHeight="1">
      <c r="B29" s="163" t="s">
        <v>630</v>
      </c>
      <c r="C29" s="299" t="s">
        <v>730</v>
      </c>
      <c r="D29" s="209">
        <v>60</v>
      </c>
      <c r="E29" s="209"/>
      <c r="F29" s="307" t="s">
        <v>347</v>
      </c>
      <c r="G29" s="287" t="s">
        <v>870</v>
      </c>
      <c r="H29" s="281">
        <v>50</v>
      </c>
      <c r="I29" s="281"/>
      <c r="J29" s="159" t="s">
        <v>630</v>
      </c>
      <c r="K29" s="287" t="s">
        <v>55</v>
      </c>
      <c r="L29" s="281">
        <v>50</v>
      </c>
      <c r="M29" s="281"/>
      <c r="N29" s="128" t="s">
        <v>347</v>
      </c>
      <c r="O29" s="287" t="s">
        <v>88</v>
      </c>
      <c r="P29" s="281">
        <v>80</v>
      </c>
      <c r="Q29" s="281"/>
      <c r="R29" s="167" t="s">
        <v>630</v>
      </c>
      <c r="S29" s="290" t="s">
        <v>115</v>
      </c>
      <c r="T29" s="284">
        <v>40</v>
      </c>
      <c r="U29" s="677">
        <v>0</v>
      </c>
      <c r="V29" s="682"/>
      <c r="W29" s="160" t="s">
        <v>344</v>
      </c>
      <c r="X29" s="73" t="s">
        <v>375</v>
      </c>
      <c r="Y29" s="194">
        <v>40</v>
      </c>
      <c r="Z29" s="197"/>
    </row>
    <row r="30" spans="2:27" ht="21" customHeight="1">
      <c r="B30" s="163" t="s">
        <v>630</v>
      </c>
      <c r="C30" s="123" t="s">
        <v>731</v>
      </c>
      <c r="D30" s="300">
        <v>120</v>
      </c>
      <c r="E30" s="300"/>
      <c r="F30" s="168"/>
      <c r="G30" s="146"/>
      <c r="H30" s="182"/>
      <c r="I30" s="182"/>
      <c r="J30" s="128" t="s">
        <v>347</v>
      </c>
      <c r="K30" s="287" t="s">
        <v>56</v>
      </c>
      <c r="L30" s="281">
        <v>10</v>
      </c>
      <c r="M30" s="281"/>
      <c r="N30" s="128" t="s">
        <v>347</v>
      </c>
      <c r="O30" s="287" t="s">
        <v>89</v>
      </c>
      <c r="P30" s="281">
        <v>80</v>
      </c>
      <c r="Q30" s="281"/>
      <c r="R30" s="75" t="s">
        <v>630</v>
      </c>
      <c r="S30" s="290" t="s">
        <v>116</v>
      </c>
      <c r="T30" s="284">
        <v>10</v>
      </c>
      <c r="U30" s="677">
        <v>0</v>
      </c>
      <c r="V30" s="682"/>
      <c r="W30" s="160" t="s">
        <v>344</v>
      </c>
      <c r="X30" s="73" t="s">
        <v>378</v>
      </c>
      <c r="Y30" s="194">
        <v>30</v>
      </c>
      <c r="Z30" s="197"/>
    </row>
    <row r="31" spans="2:27" ht="21" customHeight="1">
      <c r="B31" s="163" t="s">
        <v>719</v>
      </c>
      <c r="C31" s="123" t="s">
        <v>732</v>
      </c>
      <c r="D31" s="209">
        <v>80</v>
      </c>
      <c r="E31" s="209"/>
      <c r="F31" s="328"/>
      <c r="G31" s="328"/>
      <c r="H31" s="304"/>
      <c r="I31" s="304"/>
      <c r="J31" s="160" t="s">
        <v>344</v>
      </c>
      <c r="K31" s="287" t="s">
        <v>631</v>
      </c>
      <c r="L31" s="281">
        <v>20</v>
      </c>
      <c r="M31" s="281"/>
      <c r="N31" s="128" t="s">
        <v>347</v>
      </c>
      <c r="O31" s="287" t="s">
        <v>90</v>
      </c>
      <c r="P31" s="191">
        <v>20</v>
      </c>
      <c r="Q31" s="191"/>
      <c r="R31" s="75" t="s">
        <v>630</v>
      </c>
      <c r="S31" s="287" t="s">
        <v>117</v>
      </c>
      <c r="T31" s="281">
        <v>20</v>
      </c>
      <c r="U31" s="677">
        <v>0</v>
      </c>
      <c r="V31" s="682"/>
      <c r="W31" s="160" t="s">
        <v>344</v>
      </c>
      <c r="X31" s="73" t="s">
        <v>382</v>
      </c>
      <c r="Y31" s="194">
        <v>10</v>
      </c>
      <c r="Z31" s="197"/>
    </row>
    <row r="32" spans="2:27" ht="21" customHeight="1">
      <c r="B32" s="163" t="s">
        <v>719</v>
      </c>
      <c r="C32" s="291" t="s">
        <v>733</v>
      </c>
      <c r="D32" s="209">
        <v>110</v>
      </c>
      <c r="E32" s="209"/>
      <c r="F32" s="386"/>
      <c r="G32" s="378" t="s">
        <v>756</v>
      </c>
      <c r="H32" s="304">
        <f>SUM(H27:H30)</f>
        <v>120</v>
      </c>
      <c r="I32" s="304">
        <f>SUM(I27:I30)</f>
        <v>0</v>
      </c>
      <c r="J32" s="380"/>
      <c r="K32" s="377" t="s">
        <v>756</v>
      </c>
      <c r="L32" s="186">
        <f>SUM(L29:L31)</f>
        <v>80</v>
      </c>
      <c r="M32" s="186">
        <f>SUM(M29:M31)</f>
        <v>0</v>
      </c>
      <c r="N32" s="128" t="s">
        <v>347</v>
      </c>
      <c r="O32" s="287" t="s">
        <v>879</v>
      </c>
      <c r="P32" s="281">
        <v>30</v>
      </c>
      <c r="Q32" s="281"/>
      <c r="R32" s="75" t="s">
        <v>630</v>
      </c>
      <c r="S32" s="290" t="s">
        <v>718</v>
      </c>
      <c r="T32" s="281">
        <v>20</v>
      </c>
      <c r="U32" s="677">
        <v>0</v>
      </c>
      <c r="V32" s="682"/>
      <c r="W32" s="128" t="s">
        <v>347</v>
      </c>
      <c r="X32" s="73" t="s">
        <v>385</v>
      </c>
      <c r="Y32" s="194">
        <v>20</v>
      </c>
      <c r="Z32" s="197"/>
    </row>
    <row r="33" spans="2:26" ht="21" customHeight="1">
      <c r="B33" s="163" t="s">
        <v>719</v>
      </c>
      <c r="C33" s="291" t="s">
        <v>734</v>
      </c>
      <c r="D33" s="209">
        <v>90</v>
      </c>
      <c r="E33" s="209"/>
      <c r="F33" s="387"/>
      <c r="G33" s="777" t="s">
        <v>760</v>
      </c>
      <c r="H33" s="777"/>
      <c r="I33" s="778"/>
      <c r="J33" s="391"/>
      <c r="K33" s="769" t="s">
        <v>765</v>
      </c>
      <c r="L33" s="769"/>
      <c r="M33" s="781"/>
      <c r="N33" s="128" t="s">
        <v>347</v>
      </c>
      <c r="O33" s="287" t="s">
        <v>92</v>
      </c>
      <c r="P33" s="281">
        <v>30</v>
      </c>
      <c r="Q33" s="281"/>
      <c r="R33" s="75" t="s">
        <v>630</v>
      </c>
      <c r="S33" s="287" t="s">
        <v>119</v>
      </c>
      <c r="T33" s="281">
        <v>20</v>
      </c>
      <c r="U33" s="677">
        <v>0</v>
      </c>
      <c r="V33" s="682"/>
      <c r="W33" s="128" t="s">
        <v>347</v>
      </c>
      <c r="X33" s="73" t="s">
        <v>388</v>
      </c>
      <c r="Y33" s="194">
        <v>10</v>
      </c>
      <c r="Z33" s="197"/>
    </row>
    <row r="34" spans="2:26" ht="21" customHeight="1">
      <c r="B34" s="163" t="s">
        <v>719</v>
      </c>
      <c r="C34" s="291" t="s">
        <v>735</v>
      </c>
      <c r="D34" s="210">
        <v>80</v>
      </c>
      <c r="E34" s="210"/>
      <c r="F34" s="385"/>
      <c r="G34" s="757"/>
      <c r="H34" s="757"/>
      <c r="I34" s="758"/>
      <c r="J34" s="392"/>
      <c r="K34" s="767"/>
      <c r="L34" s="767"/>
      <c r="M34" s="780"/>
      <c r="N34" s="128" t="s">
        <v>347</v>
      </c>
      <c r="O34" s="288" t="s">
        <v>93</v>
      </c>
      <c r="P34" s="176">
        <v>40</v>
      </c>
      <c r="Q34" s="176"/>
      <c r="R34" s="75" t="s">
        <v>630</v>
      </c>
      <c r="S34" s="287" t="s">
        <v>120</v>
      </c>
      <c r="T34" s="281">
        <v>10</v>
      </c>
      <c r="U34" s="677">
        <v>0</v>
      </c>
      <c r="V34" s="682"/>
      <c r="W34" s="128" t="s">
        <v>347</v>
      </c>
      <c r="X34" s="73" t="s">
        <v>698</v>
      </c>
      <c r="Y34" s="183">
        <v>10</v>
      </c>
      <c r="Z34" s="195"/>
    </row>
    <row r="35" spans="2:26" ht="21" customHeight="1">
      <c r="B35" s="163" t="s">
        <v>719</v>
      </c>
      <c r="C35" s="291" t="s">
        <v>736</v>
      </c>
      <c r="D35" s="300">
        <v>40</v>
      </c>
      <c r="E35" s="300"/>
      <c r="F35" s="159" t="s">
        <v>630</v>
      </c>
      <c r="G35" s="287" t="s">
        <v>390</v>
      </c>
      <c r="H35" s="281">
        <v>50</v>
      </c>
      <c r="I35" s="281"/>
      <c r="J35" s="128" t="s">
        <v>347</v>
      </c>
      <c r="K35" s="287" t="s">
        <v>353</v>
      </c>
      <c r="L35" s="281">
        <v>60</v>
      </c>
      <c r="M35" s="281"/>
      <c r="N35" s="128" t="s">
        <v>347</v>
      </c>
      <c r="O35" s="287" t="s">
        <v>94</v>
      </c>
      <c r="P35" s="281">
        <v>10</v>
      </c>
      <c r="Q35" s="281"/>
      <c r="R35" s="160" t="s">
        <v>629</v>
      </c>
      <c r="S35" s="287" t="s">
        <v>634</v>
      </c>
      <c r="T35" s="281">
        <v>10</v>
      </c>
      <c r="U35" s="677">
        <v>0</v>
      </c>
      <c r="V35" s="682"/>
      <c r="W35" s="159"/>
      <c r="X35" s="312"/>
      <c r="Y35" s="181"/>
      <c r="Z35" s="297"/>
    </row>
    <row r="36" spans="2:26" ht="20.25" customHeight="1">
      <c r="B36" s="308" t="s">
        <v>719</v>
      </c>
      <c r="C36" s="291" t="s">
        <v>737</v>
      </c>
      <c r="D36" s="300">
        <v>70</v>
      </c>
      <c r="E36" s="300"/>
      <c r="F36" s="159" t="s">
        <v>630</v>
      </c>
      <c r="G36" s="287" t="s">
        <v>392</v>
      </c>
      <c r="H36" s="281">
        <v>30</v>
      </c>
      <c r="I36" s="281"/>
      <c r="J36" s="159" t="s">
        <v>630</v>
      </c>
      <c r="K36" s="74" t="s">
        <v>346</v>
      </c>
      <c r="L36" s="191">
        <v>70</v>
      </c>
      <c r="M36" s="191"/>
      <c r="N36" s="128"/>
      <c r="O36" s="287"/>
      <c r="P36" s="281"/>
      <c r="Q36" s="281"/>
      <c r="R36" s="159"/>
      <c r="S36" s="80"/>
      <c r="T36" s="281"/>
      <c r="U36" s="677"/>
      <c r="V36" s="682"/>
      <c r="W36" s="380"/>
      <c r="X36" s="377" t="s">
        <v>756</v>
      </c>
      <c r="Y36" s="186">
        <f>SUM(Y28:Y34)</f>
        <v>130</v>
      </c>
      <c r="Z36" s="196">
        <f>SUM(Z28:Z34)</f>
        <v>0</v>
      </c>
    </row>
    <row r="37" spans="2:26" ht="20.25" customHeight="1">
      <c r="B37" s="518" t="s">
        <v>719</v>
      </c>
      <c r="C37" s="519" t="s">
        <v>738</v>
      </c>
      <c r="D37" s="438" t="s">
        <v>860</v>
      </c>
      <c r="E37" s="438"/>
      <c r="F37" s="128" t="s">
        <v>347</v>
      </c>
      <c r="G37" s="290" t="s">
        <v>744</v>
      </c>
      <c r="H37" s="284">
        <v>20</v>
      </c>
      <c r="I37" s="284"/>
      <c r="J37" s="128" t="s">
        <v>347</v>
      </c>
      <c r="K37" s="287" t="s">
        <v>906</v>
      </c>
      <c r="L37" s="281">
        <v>10</v>
      </c>
      <c r="M37" s="281"/>
      <c r="N37" s="380"/>
      <c r="O37" s="377" t="s">
        <v>756</v>
      </c>
      <c r="P37" s="181">
        <f>SUM(P26:P35)</f>
        <v>550</v>
      </c>
      <c r="Q37" s="181">
        <f>SUM(Q26:Q35)</f>
        <v>0</v>
      </c>
      <c r="R37" s="380"/>
      <c r="S37" s="377" t="s">
        <v>773</v>
      </c>
      <c r="T37" s="181">
        <f>SUM(T25:T35)</f>
        <v>310</v>
      </c>
      <c r="U37" s="677">
        <f>SUM(U25:V35)</f>
        <v>0</v>
      </c>
      <c r="V37" s="682"/>
      <c r="W37" s="327"/>
      <c r="X37" s="329"/>
      <c r="Y37" s="190"/>
      <c r="Z37" s="198"/>
    </row>
    <row r="38" spans="2:26" ht="20.25" customHeight="1">
      <c r="B38" s="163" t="s">
        <v>719</v>
      </c>
      <c r="C38" s="341" t="s">
        <v>877</v>
      </c>
      <c r="D38" s="210">
        <v>160</v>
      </c>
      <c r="E38" s="210"/>
      <c r="F38" s="168"/>
      <c r="G38" s="146"/>
      <c r="H38" s="182"/>
      <c r="I38" s="182"/>
      <c r="J38" s="128"/>
      <c r="K38" s="287"/>
      <c r="L38" s="281"/>
      <c r="M38" s="281"/>
      <c r="N38" s="391"/>
      <c r="O38" s="769" t="s">
        <v>769</v>
      </c>
      <c r="P38" s="769"/>
      <c r="Q38" s="781"/>
      <c r="R38" s="771"/>
      <c r="S38" s="772" t="s">
        <v>121</v>
      </c>
      <c r="T38" s="772"/>
      <c r="U38" s="772"/>
      <c r="V38" s="773"/>
      <c r="W38" s="327"/>
      <c r="X38" s="329"/>
      <c r="Y38" s="190"/>
      <c r="Z38" s="198"/>
    </row>
    <row r="39" spans="2:26" ht="20.25" customHeight="1">
      <c r="B39" s="309" t="s">
        <v>719</v>
      </c>
      <c r="C39" s="299" t="s">
        <v>739</v>
      </c>
      <c r="D39" s="302">
        <v>40</v>
      </c>
      <c r="E39" s="302"/>
      <c r="F39" s="168"/>
      <c r="G39" s="146"/>
      <c r="H39" s="182"/>
      <c r="I39" s="182"/>
      <c r="J39" s="380"/>
      <c r="K39" s="377" t="s">
        <v>756</v>
      </c>
      <c r="L39" s="181">
        <f>SUM(L35:L37)</f>
        <v>140</v>
      </c>
      <c r="M39" s="181">
        <f>SUM(M35:M37)</f>
        <v>0</v>
      </c>
      <c r="N39" s="392"/>
      <c r="O39" s="767"/>
      <c r="P39" s="767"/>
      <c r="Q39" s="780"/>
      <c r="R39" s="760"/>
      <c r="S39" s="763"/>
      <c r="T39" s="763"/>
      <c r="U39" s="763"/>
      <c r="V39" s="764"/>
      <c r="W39" s="327"/>
      <c r="X39" s="329"/>
      <c r="Y39" s="190"/>
      <c r="Z39" s="198"/>
    </row>
    <row r="40" spans="2:26" ht="20.25" customHeight="1">
      <c r="B40" s="308" t="s">
        <v>719</v>
      </c>
      <c r="C40" s="299" t="s">
        <v>740</v>
      </c>
      <c r="D40" s="302">
        <v>40</v>
      </c>
      <c r="E40" s="302"/>
      <c r="F40" s="328"/>
      <c r="G40" s="328"/>
      <c r="H40" s="304"/>
      <c r="I40" s="304"/>
      <c r="J40" s="391"/>
      <c r="K40" s="769" t="s">
        <v>766</v>
      </c>
      <c r="L40" s="769"/>
      <c r="M40" s="781"/>
      <c r="N40" s="128" t="s">
        <v>719</v>
      </c>
      <c r="O40" s="287" t="s">
        <v>745</v>
      </c>
      <c r="P40" s="191">
        <v>30</v>
      </c>
      <c r="Q40" s="191"/>
      <c r="R40" s="128" t="s">
        <v>347</v>
      </c>
      <c r="S40" s="290" t="s">
        <v>635</v>
      </c>
      <c r="T40" s="281">
        <v>20</v>
      </c>
      <c r="U40" s="677">
        <v>0</v>
      </c>
      <c r="V40" s="752"/>
      <c r="W40" s="327"/>
      <c r="X40" s="329"/>
      <c r="Y40" s="190"/>
      <c r="Z40" s="198"/>
    </row>
    <row r="41" spans="2:26" ht="20.25" customHeight="1">
      <c r="B41" s="308" t="s">
        <v>719</v>
      </c>
      <c r="C41" s="291" t="s">
        <v>750</v>
      </c>
      <c r="D41" s="302">
        <v>50</v>
      </c>
      <c r="E41" s="302"/>
      <c r="F41" s="386"/>
      <c r="G41" s="378" t="s">
        <v>756</v>
      </c>
      <c r="H41" s="186">
        <f>SUM(H35:H39)</f>
        <v>100</v>
      </c>
      <c r="I41" s="186">
        <f>SUM(I35:I39)</f>
        <v>0</v>
      </c>
      <c r="J41" s="392"/>
      <c r="K41" s="767"/>
      <c r="L41" s="767"/>
      <c r="M41" s="780"/>
      <c r="N41" s="128"/>
      <c r="O41" s="287"/>
      <c r="P41" s="281"/>
      <c r="Q41" s="281"/>
      <c r="R41" s="128" t="s">
        <v>347</v>
      </c>
      <c r="S41" s="290" t="s">
        <v>123</v>
      </c>
      <c r="T41" s="281">
        <v>10</v>
      </c>
      <c r="U41" s="677">
        <v>0</v>
      </c>
      <c r="V41" s="752"/>
      <c r="W41" s="327"/>
      <c r="X41" s="329"/>
      <c r="Y41" s="190"/>
      <c r="Z41" s="198"/>
    </row>
    <row r="42" spans="2:26" ht="20.25" customHeight="1">
      <c r="B42" s="308" t="s">
        <v>630</v>
      </c>
      <c r="C42" s="291" t="s">
        <v>741</v>
      </c>
      <c r="D42" s="302">
        <v>70</v>
      </c>
      <c r="E42" s="302"/>
      <c r="F42" s="387"/>
      <c r="G42" s="777" t="s">
        <v>761</v>
      </c>
      <c r="H42" s="777"/>
      <c r="I42" s="778"/>
      <c r="J42" s="160" t="s">
        <v>344</v>
      </c>
      <c r="K42" s="287" t="s">
        <v>64</v>
      </c>
      <c r="L42" s="281">
        <v>60</v>
      </c>
      <c r="M42" s="281"/>
      <c r="N42" s="380"/>
      <c r="O42" s="377" t="s">
        <v>756</v>
      </c>
      <c r="P42" s="181">
        <f>SUM(P40:P41)</f>
        <v>30</v>
      </c>
      <c r="Q42" s="181">
        <f>SUM(Q40:Q41)</f>
        <v>0</v>
      </c>
      <c r="R42" s="128" t="s">
        <v>347</v>
      </c>
      <c r="S42" s="290" t="s">
        <v>125</v>
      </c>
      <c r="T42" s="281">
        <v>10</v>
      </c>
      <c r="U42" s="677">
        <v>0</v>
      </c>
      <c r="V42" s="752"/>
      <c r="W42" s="327"/>
      <c r="X42" s="329"/>
      <c r="Y42" s="190"/>
      <c r="Z42" s="198"/>
    </row>
    <row r="43" spans="2:26" ht="20.25" customHeight="1">
      <c r="B43" s="164" t="s">
        <v>630</v>
      </c>
      <c r="C43" s="288" t="s">
        <v>742</v>
      </c>
      <c r="D43" s="302">
        <v>50</v>
      </c>
      <c r="E43" s="302"/>
      <c r="F43" s="385"/>
      <c r="G43" s="757"/>
      <c r="H43" s="757"/>
      <c r="I43" s="758"/>
      <c r="J43" s="128" t="s">
        <v>347</v>
      </c>
      <c r="K43" s="287" t="s">
        <v>632</v>
      </c>
      <c r="L43" s="281">
        <v>10</v>
      </c>
      <c r="M43" s="281"/>
      <c r="N43" s="391"/>
      <c r="O43" s="769" t="s">
        <v>772</v>
      </c>
      <c r="P43" s="769"/>
      <c r="Q43" s="781"/>
      <c r="R43" s="128" t="s">
        <v>347</v>
      </c>
      <c r="S43" s="78" t="s">
        <v>127</v>
      </c>
      <c r="T43" s="281">
        <v>30</v>
      </c>
      <c r="U43" s="677">
        <v>0</v>
      </c>
      <c r="V43" s="752"/>
      <c r="W43" s="327"/>
      <c r="X43" s="329"/>
      <c r="Y43" s="190"/>
      <c r="Z43" s="198"/>
    </row>
    <row r="44" spans="2:26" ht="20.25" customHeight="1">
      <c r="B44" s="164" t="s">
        <v>630</v>
      </c>
      <c r="C44" s="288" t="s">
        <v>743</v>
      </c>
      <c r="D44" s="281">
        <v>30</v>
      </c>
      <c r="E44" s="281"/>
      <c r="F44" s="128" t="s">
        <v>347</v>
      </c>
      <c r="G44" s="288" t="s">
        <v>381</v>
      </c>
      <c r="H44" s="191">
        <v>30</v>
      </c>
      <c r="I44" s="191"/>
      <c r="J44" s="380"/>
      <c r="K44" s="377" t="s">
        <v>756</v>
      </c>
      <c r="L44" s="181">
        <f>SUM(L42:L43)</f>
        <v>70</v>
      </c>
      <c r="M44" s="181">
        <f>SUM(M42:M43)</f>
        <v>0</v>
      </c>
      <c r="N44" s="392"/>
      <c r="O44" s="767"/>
      <c r="P44" s="767"/>
      <c r="Q44" s="780"/>
      <c r="R44" s="128" t="s">
        <v>347</v>
      </c>
      <c r="S44" s="287" t="s">
        <v>128</v>
      </c>
      <c r="T44" s="281">
        <v>10</v>
      </c>
      <c r="U44" s="677">
        <v>0</v>
      </c>
      <c r="V44" s="752"/>
      <c r="W44" s="327"/>
      <c r="X44" s="329"/>
      <c r="Y44" s="190"/>
      <c r="Z44" s="198"/>
    </row>
    <row r="45" spans="2:26" ht="20.25" customHeight="1">
      <c r="B45" s="164"/>
      <c r="C45" s="288"/>
      <c r="D45" s="281"/>
      <c r="E45" s="281"/>
      <c r="F45" s="128" t="s">
        <v>347</v>
      </c>
      <c r="G45" s="287" t="s">
        <v>377</v>
      </c>
      <c r="H45" s="281">
        <v>20</v>
      </c>
      <c r="I45" s="281"/>
      <c r="J45" s="391"/>
      <c r="K45" s="769" t="s">
        <v>767</v>
      </c>
      <c r="L45" s="769"/>
      <c r="M45" s="781"/>
      <c r="N45" s="128" t="s">
        <v>719</v>
      </c>
      <c r="O45" s="288" t="s">
        <v>372</v>
      </c>
      <c r="P45" s="281">
        <v>60</v>
      </c>
      <c r="Q45" s="281"/>
      <c r="R45" s="159"/>
      <c r="S45" s="80"/>
      <c r="T45" s="281"/>
      <c r="U45" s="677"/>
      <c r="V45" s="682"/>
      <c r="W45" s="774" t="s">
        <v>398</v>
      </c>
      <c r="X45" s="774"/>
      <c r="Y45" s="190">
        <f>SUM(D10:D16)</f>
        <v>2140</v>
      </c>
      <c r="Z45" s="198">
        <f>SUM(E10:E16)</f>
        <v>0</v>
      </c>
    </row>
    <row r="46" spans="2:26" ht="20.25" customHeight="1">
      <c r="B46" s="164"/>
      <c r="C46" s="288"/>
      <c r="D46" s="281"/>
      <c r="E46" s="281"/>
      <c r="F46" s="159" t="s">
        <v>630</v>
      </c>
      <c r="G46" s="287" t="s">
        <v>371</v>
      </c>
      <c r="H46" s="281">
        <v>30</v>
      </c>
      <c r="I46" s="281"/>
      <c r="J46" s="392"/>
      <c r="K46" s="767"/>
      <c r="L46" s="767"/>
      <c r="M46" s="780"/>
      <c r="N46" s="288" t="s">
        <v>719</v>
      </c>
      <c r="O46" s="288" t="s">
        <v>369</v>
      </c>
      <c r="P46" s="281">
        <v>50</v>
      </c>
      <c r="Q46" s="281"/>
      <c r="R46" s="380"/>
      <c r="S46" s="377" t="s">
        <v>773</v>
      </c>
      <c r="T46" s="181">
        <f>SUM(T40:T45)</f>
        <v>80</v>
      </c>
      <c r="U46" s="677">
        <f>SUM(U40:V45)</f>
        <v>0</v>
      </c>
      <c r="V46" s="678"/>
      <c r="W46" s="749" t="s">
        <v>399</v>
      </c>
      <c r="X46" s="750"/>
      <c r="Y46" s="190">
        <f>SUM(D18:D44)</f>
        <v>1830</v>
      </c>
      <c r="Z46" s="198">
        <f>SUM(E18:E44)</f>
        <v>0</v>
      </c>
    </row>
    <row r="47" spans="2:26" ht="20.25" customHeight="1">
      <c r="B47" s="164"/>
      <c r="C47" s="288"/>
      <c r="D47" s="281"/>
      <c r="E47" s="281"/>
      <c r="F47" s="159" t="s">
        <v>630</v>
      </c>
      <c r="G47" s="287" t="s">
        <v>373</v>
      </c>
      <c r="H47" s="281">
        <v>30</v>
      </c>
      <c r="I47" s="281"/>
      <c r="J47" s="159" t="s">
        <v>630</v>
      </c>
      <c r="K47" s="287" t="s">
        <v>66</v>
      </c>
      <c r="L47" s="281">
        <v>120</v>
      </c>
      <c r="M47" s="281"/>
      <c r="N47" s="296" t="s">
        <v>719</v>
      </c>
      <c r="O47" s="288" t="s">
        <v>900</v>
      </c>
      <c r="P47" s="281">
        <v>10</v>
      </c>
      <c r="Q47" s="281"/>
      <c r="R47" s="771"/>
      <c r="S47" s="772" t="s">
        <v>774</v>
      </c>
      <c r="T47" s="772"/>
      <c r="U47" s="772"/>
      <c r="V47" s="773"/>
      <c r="W47" s="749" t="s">
        <v>401</v>
      </c>
      <c r="X47" s="750"/>
      <c r="Y47" s="190">
        <f>SUM(L31,L42,T35)</f>
        <v>90</v>
      </c>
      <c r="Z47" s="198">
        <f>SUM(M31,M42,U35)</f>
        <v>0</v>
      </c>
    </row>
    <row r="48" spans="2:26" s="15" customFormat="1" ht="20.25" customHeight="1">
      <c r="B48" s="164"/>
      <c r="C48" s="288"/>
      <c r="D48" s="281"/>
      <c r="E48" s="281"/>
      <c r="F48" s="159" t="s">
        <v>630</v>
      </c>
      <c r="G48" s="287" t="s">
        <v>374</v>
      </c>
      <c r="H48" s="281">
        <v>80</v>
      </c>
      <c r="I48" s="281"/>
      <c r="J48" s="159" t="s">
        <v>630</v>
      </c>
      <c r="K48" s="287" t="s">
        <v>67</v>
      </c>
      <c r="L48" s="191">
        <v>90</v>
      </c>
      <c r="M48" s="191"/>
      <c r="N48" s="296" t="s">
        <v>630</v>
      </c>
      <c r="O48" s="288" t="s">
        <v>101</v>
      </c>
      <c r="P48" s="281">
        <v>10</v>
      </c>
      <c r="Q48" s="281"/>
      <c r="R48" s="760"/>
      <c r="S48" s="763"/>
      <c r="T48" s="763"/>
      <c r="U48" s="763"/>
      <c r="V48" s="764"/>
      <c r="W48" s="749" t="s">
        <v>403</v>
      </c>
      <c r="X48" s="750"/>
      <c r="Y48" s="190">
        <f>SUM(H13,H19,H24,H32,H41,H52,L13,L26,L29:L30,L39,L43,L52,P12,P23,P37,P42,P52,T15,T22,T25:T34,T46,T52,Y12,Y20)</f>
        <v>3750</v>
      </c>
      <c r="Z48" s="198">
        <f>SUM(I13,I19,I24,I32,I41,I52,M13,M26,M29:M30,M39,M43,M52,Q12,Q23,Q37,Q42,Q52,U15,U22,U25:V34,U46,U52,Z12,Z20)</f>
        <v>0</v>
      </c>
    </row>
    <row r="49" spans="2:26" s="15" customFormat="1" ht="20.25" customHeight="1">
      <c r="B49" s="311"/>
      <c r="C49" s="328"/>
      <c r="D49" s="182"/>
      <c r="E49" s="182"/>
      <c r="F49" s="128" t="s">
        <v>347</v>
      </c>
      <c r="G49" s="287" t="s">
        <v>27</v>
      </c>
      <c r="H49" s="281">
        <v>40</v>
      </c>
      <c r="I49" s="281"/>
      <c r="J49" s="159" t="s">
        <v>347</v>
      </c>
      <c r="K49" s="287" t="s">
        <v>68</v>
      </c>
      <c r="L49" s="281">
        <v>80</v>
      </c>
      <c r="M49" s="281"/>
      <c r="N49" s="296"/>
      <c r="O49" s="288"/>
      <c r="P49" s="281"/>
      <c r="Q49" s="281"/>
      <c r="R49" s="128" t="s">
        <v>719</v>
      </c>
      <c r="S49" s="290" t="s">
        <v>130</v>
      </c>
      <c r="T49" s="281">
        <v>10</v>
      </c>
      <c r="U49" s="677">
        <v>0</v>
      </c>
      <c r="V49" s="682"/>
      <c r="W49" s="749" t="s">
        <v>404</v>
      </c>
      <c r="X49" s="750"/>
      <c r="Y49" s="190">
        <f>SUM(Y23,Y29:Y31)</f>
        <v>180</v>
      </c>
      <c r="Z49" s="198">
        <f>SUM(Z23,Z29:Z31)</f>
        <v>0</v>
      </c>
    </row>
    <row r="50" spans="2:26" s="15" customFormat="1" ht="20.25" customHeight="1">
      <c r="B50" s="311"/>
      <c r="C50" s="328"/>
      <c r="D50" s="182"/>
      <c r="E50" s="182"/>
      <c r="F50" s="168"/>
      <c r="G50" s="146"/>
      <c r="H50" s="182"/>
      <c r="I50" s="182"/>
      <c r="J50" s="159" t="s">
        <v>630</v>
      </c>
      <c r="K50" s="287" t="s">
        <v>69</v>
      </c>
      <c r="L50" s="281">
        <v>50</v>
      </c>
      <c r="M50" s="281"/>
      <c r="N50" s="168"/>
      <c r="O50" s="146"/>
      <c r="P50" s="182"/>
      <c r="Q50" s="182"/>
      <c r="R50" s="128" t="s">
        <v>719</v>
      </c>
      <c r="S50" s="290" t="s">
        <v>131</v>
      </c>
      <c r="T50" s="284">
        <v>50</v>
      </c>
      <c r="U50" s="677">
        <v>0</v>
      </c>
      <c r="V50" s="682"/>
      <c r="W50" s="749" t="s">
        <v>406</v>
      </c>
      <c r="X50" s="750"/>
      <c r="Y50" s="190">
        <f>SUM(Y28,Y32:Y34)</f>
        <v>50</v>
      </c>
      <c r="Z50" s="198">
        <f>SUM(Z28,Z32:Z34)</f>
        <v>0</v>
      </c>
    </row>
    <row r="51" spans="2:26" s="15" customFormat="1" ht="20.25" customHeight="1">
      <c r="B51" s="311"/>
      <c r="C51" s="328"/>
      <c r="D51" s="182"/>
      <c r="E51" s="182"/>
      <c r="F51" s="328"/>
      <c r="G51" s="328"/>
      <c r="H51" s="304"/>
      <c r="I51" s="304"/>
      <c r="J51" s="128" t="s">
        <v>347</v>
      </c>
      <c r="K51" s="287" t="s">
        <v>70</v>
      </c>
      <c r="L51" s="281">
        <v>20</v>
      </c>
      <c r="M51" s="281"/>
      <c r="N51" s="168"/>
      <c r="O51" s="146"/>
      <c r="P51" s="182"/>
      <c r="Q51" s="182"/>
      <c r="R51" s="128" t="s">
        <v>719</v>
      </c>
      <c r="S51" s="290" t="s">
        <v>132</v>
      </c>
      <c r="T51" s="284">
        <v>10</v>
      </c>
      <c r="U51" s="677">
        <v>0</v>
      </c>
      <c r="V51" s="682"/>
      <c r="W51" s="749"/>
      <c r="X51" s="750"/>
      <c r="Y51" s="190"/>
      <c r="Z51" s="198"/>
    </row>
    <row r="52" spans="2:26" s="15" customFormat="1" ht="20.25" customHeight="1" thickBot="1">
      <c r="B52" s="775" t="s">
        <v>158</v>
      </c>
      <c r="C52" s="776"/>
      <c r="D52" s="184">
        <f>SUM(D10:D48)</f>
        <v>3970</v>
      </c>
      <c r="E52" s="184">
        <f>SUM(E10:E48)</f>
        <v>0</v>
      </c>
      <c r="F52" s="435"/>
      <c r="G52" s="388" t="s">
        <v>756</v>
      </c>
      <c r="H52" s="212">
        <f>SUM(H44:H50)</f>
        <v>230</v>
      </c>
      <c r="I52" s="212">
        <f>SUM(I44:I50)</f>
        <v>0</v>
      </c>
      <c r="J52" s="436"/>
      <c r="K52" s="379" t="s">
        <v>756</v>
      </c>
      <c r="L52" s="184">
        <f>SUM(L47:L51)</f>
        <v>360</v>
      </c>
      <c r="M52" s="184">
        <f>SUM(M47:M51)</f>
        <v>0</v>
      </c>
      <c r="N52" s="436"/>
      <c r="O52" s="379" t="s">
        <v>756</v>
      </c>
      <c r="P52" s="184">
        <f>SUM(P45:P51)</f>
        <v>130</v>
      </c>
      <c r="Q52" s="184">
        <f>SUM(Q45:Q51)</f>
        <v>0</v>
      </c>
      <c r="R52" s="436"/>
      <c r="S52" s="379" t="s">
        <v>773</v>
      </c>
      <c r="T52" s="184">
        <f>SUM(T49:T51)</f>
        <v>70</v>
      </c>
      <c r="U52" s="753">
        <f>SUM(U49:V51)</f>
        <v>0</v>
      </c>
      <c r="V52" s="754"/>
      <c r="W52" s="748" t="s">
        <v>407</v>
      </c>
      <c r="X52" s="748"/>
      <c r="Y52" s="184">
        <f>SUM(Y45:Y51)</f>
        <v>8040</v>
      </c>
      <c r="Z52" s="216">
        <f>SUM(Z45:Z51)</f>
        <v>0</v>
      </c>
    </row>
    <row r="53" spans="2:26" s="15" customFormat="1" ht="18.75" customHeight="1">
      <c r="B53" s="451"/>
      <c r="C53" s="452"/>
      <c r="D53" s="452"/>
      <c r="E53" s="452"/>
      <c r="F53" s="452"/>
      <c r="G53" s="452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452"/>
      <c r="T53" s="452"/>
      <c r="U53" s="452"/>
      <c r="V53" s="452"/>
      <c r="W53" s="452"/>
      <c r="X53" s="452"/>
      <c r="Y53" s="452"/>
      <c r="Z53" s="452"/>
    </row>
    <row r="54" spans="2:26" ht="15.95" customHeight="1">
      <c r="B54" s="285" t="s">
        <v>153</v>
      </c>
      <c r="C54" s="285"/>
      <c r="D54" s="285"/>
      <c r="E54" s="285"/>
      <c r="I54" s="285"/>
      <c r="J54" s="286"/>
      <c r="K54" s="286"/>
      <c r="L54" s="286"/>
      <c r="M54" s="286"/>
      <c r="N54" s="51"/>
      <c r="O54" s="315"/>
      <c r="P54" s="316"/>
      <c r="Q54" s="317"/>
    </row>
    <row r="55" spans="2:26" ht="15.95" customHeight="1">
      <c r="B55" s="286" t="s">
        <v>408</v>
      </c>
      <c r="C55" s="286"/>
      <c r="D55" s="286"/>
      <c r="E55" s="286"/>
      <c r="I55" s="286"/>
      <c r="N55" s="318"/>
      <c r="O55" s="319"/>
      <c r="P55" s="314"/>
      <c r="Q55" s="313"/>
    </row>
    <row r="56" spans="2:26" ht="21">
      <c r="N56" s="751"/>
      <c r="O56" s="751"/>
      <c r="P56" s="317"/>
      <c r="Q56" s="285"/>
    </row>
    <row r="57" spans="2:26" ht="17.25">
      <c r="N57" s="313"/>
      <c r="O57" s="313"/>
      <c r="P57" s="313"/>
      <c r="Q57" s="286"/>
    </row>
    <row r="58" spans="2:26" ht="17.25">
      <c r="N58" s="285"/>
      <c r="O58" s="285"/>
      <c r="P58" s="285"/>
    </row>
    <row r="59" spans="2:26" ht="17.25">
      <c r="N59" s="286"/>
      <c r="O59" s="286"/>
      <c r="P59" s="286"/>
    </row>
  </sheetData>
  <mergeCells count="98">
    <mergeCell ref="K45:M46"/>
    <mergeCell ref="O8:Q9"/>
    <mergeCell ref="O13:Q14"/>
    <mergeCell ref="O24:Q25"/>
    <mergeCell ref="O38:Q39"/>
    <mergeCell ref="O43:Q44"/>
    <mergeCell ref="R23:R24"/>
    <mergeCell ref="U12:V12"/>
    <mergeCell ref="G42:I43"/>
    <mergeCell ref="K8:M9"/>
    <mergeCell ref="K14:M15"/>
    <mergeCell ref="K27:M28"/>
    <mergeCell ref="K33:M34"/>
    <mergeCell ref="K40:M41"/>
    <mergeCell ref="S23:V24"/>
    <mergeCell ref="R38:R39"/>
    <mergeCell ref="S38:V39"/>
    <mergeCell ref="U32:V32"/>
    <mergeCell ref="U33:V33"/>
    <mergeCell ref="U40:V40"/>
    <mergeCell ref="U11:V11"/>
    <mergeCell ref="U13:V13"/>
    <mergeCell ref="B52:C52"/>
    <mergeCell ref="G14:I15"/>
    <mergeCell ref="G20:I21"/>
    <mergeCell ref="U27:V27"/>
    <mergeCell ref="U14:V14"/>
    <mergeCell ref="U31:V31"/>
    <mergeCell ref="U29:V29"/>
    <mergeCell ref="U30:V30"/>
    <mergeCell ref="U21:V21"/>
    <mergeCell ref="U28:V28"/>
    <mergeCell ref="U19:V19"/>
    <mergeCell ref="U34:V34"/>
    <mergeCell ref="G25:I26"/>
    <mergeCell ref="G33:I34"/>
    <mergeCell ref="R16:R17"/>
    <mergeCell ref="S16:V17"/>
    <mergeCell ref="R47:R48"/>
    <mergeCell ref="S47:V48"/>
    <mergeCell ref="W45:X45"/>
    <mergeCell ref="U41:V41"/>
    <mergeCell ref="U46:V46"/>
    <mergeCell ref="U42:V42"/>
    <mergeCell ref="U45:V45"/>
    <mergeCell ref="X13:Z14"/>
    <mergeCell ref="X21:Z22"/>
    <mergeCell ref="X26:Z27"/>
    <mergeCell ref="W49:X49"/>
    <mergeCell ref="U44:V44"/>
    <mergeCell ref="U10:V10"/>
    <mergeCell ref="G8:I9"/>
    <mergeCell ref="R8:R9"/>
    <mergeCell ref="S8:V9"/>
    <mergeCell ref="X8:Z9"/>
    <mergeCell ref="W52:X52"/>
    <mergeCell ref="W47:X47"/>
    <mergeCell ref="N56:O56"/>
    <mergeCell ref="U22:V22"/>
    <mergeCell ref="U35:V35"/>
    <mergeCell ref="U43:V43"/>
    <mergeCell ref="U52:V52"/>
    <mergeCell ref="U37:V37"/>
    <mergeCell ref="U36:V36"/>
    <mergeCell ref="U49:V49"/>
    <mergeCell ref="U50:V50"/>
    <mergeCell ref="U51:V51"/>
    <mergeCell ref="W46:X46"/>
    <mergeCell ref="W48:X48"/>
    <mergeCell ref="W50:X50"/>
    <mergeCell ref="W51:X51"/>
    <mergeCell ref="R5:U7"/>
    <mergeCell ref="B2:D3"/>
    <mergeCell ref="B4:D7"/>
    <mergeCell ref="V2:V7"/>
    <mergeCell ref="H2:K3"/>
    <mergeCell ref="E2:G3"/>
    <mergeCell ref="E4:G7"/>
    <mergeCell ref="Q2:Q7"/>
    <mergeCell ref="R2:U4"/>
    <mergeCell ref="H4:K7"/>
    <mergeCell ref="L6:P7"/>
    <mergeCell ref="B1:G1"/>
    <mergeCell ref="U18:V18"/>
    <mergeCell ref="U20:V20"/>
    <mergeCell ref="W5:Z5"/>
    <mergeCell ref="U26:V26"/>
    <mergeCell ref="X1:Z1"/>
    <mergeCell ref="H1:Q1"/>
    <mergeCell ref="W7:Z7"/>
    <mergeCell ref="L2:P3"/>
    <mergeCell ref="L4:P5"/>
    <mergeCell ref="W4:Z4"/>
    <mergeCell ref="U25:V25"/>
    <mergeCell ref="U15:V15"/>
    <mergeCell ref="W6:Z6"/>
    <mergeCell ref="W2:Z3"/>
    <mergeCell ref="B8:E8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1" orientation="landscape" r:id="rId1"/>
  <headerFooter alignWithMargins="0"/>
  <ignoredErrors>
    <ignoredError sqref="Y4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B53"/>
  <sheetViews>
    <sheetView showZeros="0" zoomScale="60" zoomScaleNormal="60" workbookViewId="0">
      <selection activeCell="AA47" sqref="AA47"/>
    </sheetView>
  </sheetViews>
  <sheetFormatPr defaultRowHeight="13.5"/>
  <cols>
    <col min="1" max="1" width="2.625" style="14" customWidth="1"/>
    <col min="2" max="2" width="3.625" style="14" customWidth="1"/>
    <col min="3" max="3" width="14.625" style="14" customWidth="1"/>
    <col min="4" max="4" width="10.25" style="14" customWidth="1"/>
    <col min="5" max="5" width="10.5" style="14" customWidth="1"/>
    <col min="6" max="6" width="3.625" style="14" customWidth="1"/>
    <col min="7" max="7" width="14.5" style="14" customWidth="1"/>
    <col min="8" max="8" width="10.125" style="14" customWidth="1"/>
    <col min="9" max="9" width="10.5" style="14" customWidth="1"/>
    <col min="10" max="10" width="3.625" style="14" customWidth="1"/>
    <col min="11" max="11" width="14.5" style="14" customWidth="1"/>
    <col min="12" max="12" width="10.5" style="14" customWidth="1"/>
    <col min="13" max="13" width="10.375" style="14" customWidth="1"/>
    <col min="14" max="14" width="3.625" style="14" customWidth="1"/>
    <col min="15" max="15" width="14.625" style="14" customWidth="1"/>
    <col min="16" max="16" width="10.375" style="14" customWidth="1"/>
    <col min="17" max="17" width="10.5" style="14" customWidth="1"/>
    <col min="18" max="18" width="3.625" style="14" customWidth="1"/>
    <col min="19" max="19" width="7" style="14" customWidth="1"/>
    <col min="20" max="20" width="7.5" style="14" customWidth="1"/>
    <col min="21" max="21" width="10.5" style="14" customWidth="1"/>
    <col min="22" max="22" width="10.375" style="14" customWidth="1"/>
    <col min="23" max="23" width="3.625" style="14" customWidth="1"/>
    <col min="24" max="24" width="4.125" style="14" customWidth="1"/>
    <col min="25" max="25" width="10.75" style="14" customWidth="1"/>
    <col min="26" max="26" width="10.375" style="14" customWidth="1"/>
    <col min="27" max="27" width="12.25" style="14" customWidth="1"/>
    <col min="28" max="16384" width="9" style="14"/>
  </cols>
  <sheetData>
    <row r="1" spans="1:28" s="52" customFormat="1" ht="45" customHeight="1" thickBot="1">
      <c r="A1" s="68"/>
      <c r="B1" s="835">
        <f>入力画面!C10</f>
        <v>0</v>
      </c>
      <c r="C1" s="835"/>
      <c r="D1" s="835"/>
      <c r="E1" s="835"/>
      <c r="F1" s="835"/>
      <c r="G1" s="835"/>
      <c r="H1" s="836" t="s">
        <v>651</v>
      </c>
      <c r="I1" s="836"/>
      <c r="J1" s="836"/>
      <c r="K1" s="836"/>
      <c r="L1" s="836"/>
      <c r="M1" s="836"/>
      <c r="N1" s="836"/>
      <c r="O1" s="836"/>
      <c r="P1" s="836"/>
      <c r="Q1" s="836"/>
      <c r="R1" s="69"/>
      <c r="S1" s="69"/>
      <c r="W1" s="70"/>
      <c r="X1" s="832" t="s">
        <v>937</v>
      </c>
      <c r="Y1" s="832"/>
      <c r="Z1" s="832"/>
      <c r="AA1" s="832"/>
    </row>
    <row r="2" spans="1:28" ht="18" customHeight="1">
      <c r="B2" s="840" t="s">
        <v>343</v>
      </c>
      <c r="C2" s="689"/>
      <c r="D2" s="728"/>
      <c r="E2" s="699" t="s">
        <v>342</v>
      </c>
      <c r="F2" s="689"/>
      <c r="G2" s="689"/>
      <c r="H2" s="850" t="s">
        <v>341</v>
      </c>
      <c r="I2" s="851"/>
      <c r="J2" s="851"/>
      <c r="K2" s="852"/>
      <c r="L2" s="850" t="s">
        <v>340</v>
      </c>
      <c r="M2" s="851"/>
      <c r="N2" s="851"/>
      <c r="O2" s="851"/>
      <c r="P2" s="852"/>
      <c r="Q2" s="792" t="s">
        <v>339</v>
      </c>
      <c r="R2" s="807">
        <f>入力画面!C12</f>
        <v>0</v>
      </c>
      <c r="S2" s="808"/>
      <c r="T2" s="808"/>
      <c r="U2" s="808"/>
      <c r="V2" s="809"/>
      <c r="W2" s="801" t="s">
        <v>338</v>
      </c>
      <c r="X2" s="802"/>
      <c r="Y2" s="795" t="s">
        <v>643</v>
      </c>
      <c r="Z2" s="796"/>
      <c r="AA2" s="797"/>
      <c r="AB2" s="321"/>
    </row>
    <row r="3" spans="1:28" ht="18" customHeight="1">
      <c r="B3" s="841"/>
      <c r="C3" s="691"/>
      <c r="D3" s="732"/>
      <c r="E3" s="690"/>
      <c r="F3" s="691"/>
      <c r="G3" s="691"/>
      <c r="H3" s="853"/>
      <c r="I3" s="854"/>
      <c r="J3" s="854"/>
      <c r="K3" s="855"/>
      <c r="L3" s="853"/>
      <c r="M3" s="854"/>
      <c r="N3" s="854"/>
      <c r="O3" s="854"/>
      <c r="P3" s="855"/>
      <c r="Q3" s="793"/>
      <c r="R3" s="810"/>
      <c r="S3" s="811"/>
      <c r="T3" s="811"/>
      <c r="U3" s="811"/>
      <c r="V3" s="812"/>
      <c r="W3" s="803"/>
      <c r="X3" s="804"/>
      <c r="Y3" s="798"/>
      <c r="Z3" s="799"/>
      <c r="AA3" s="800"/>
      <c r="AB3" s="321"/>
    </row>
    <row r="4" spans="1:28" ht="18.75" customHeight="1">
      <c r="B4" s="842">
        <f>入力画面!C4</f>
        <v>0</v>
      </c>
      <c r="C4" s="717"/>
      <c r="D4" s="718"/>
      <c r="E4" s="844">
        <f>入力画面!B4</f>
        <v>0</v>
      </c>
      <c r="F4" s="845"/>
      <c r="G4" s="845"/>
      <c r="H4" s="742">
        <f>AA49</f>
        <v>0</v>
      </c>
      <c r="I4" s="717"/>
      <c r="J4" s="717"/>
      <c r="K4" s="718"/>
      <c r="L4" s="856">
        <f>入力画面!C6</f>
        <v>0</v>
      </c>
      <c r="M4" s="857"/>
      <c r="N4" s="857"/>
      <c r="O4" s="857"/>
      <c r="P4" s="858"/>
      <c r="Q4" s="793"/>
      <c r="R4" s="810"/>
      <c r="S4" s="811"/>
      <c r="T4" s="811"/>
      <c r="U4" s="811"/>
      <c r="V4" s="812"/>
      <c r="W4" s="803"/>
      <c r="X4" s="804"/>
      <c r="Y4" s="786" t="s">
        <v>648</v>
      </c>
      <c r="Z4" s="787"/>
      <c r="AA4" s="788"/>
    </row>
    <row r="5" spans="1:28" ht="18" customHeight="1">
      <c r="B5" s="719"/>
      <c r="C5" s="720"/>
      <c r="D5" s="721"/>
      <c r="E5" s="846"/>
      <c r="F5" s="847"/>
      <c r="G5" s="847"/>
      <c r="H5" s="743"/>
      <c r="I5" s="720"/>
      <c r="J5" s="720"/>
      <c r="K5" s="721"/>
      <c r="L5" s="818"/>
      <c r="M5" s="819"/>
      <c r="N5" s="819"/>
      <c r="O5" s="819"/>
      <c r="P5" s="820"/>
      <c r="Q5" s="793"/>
      <c r="R5" s="706">
        <f>入力画面!C13</f>
        <v>0</v>
      </c>
      <c r="S5" s="707"/>
      <c r="T5" s="707"/>
      <c r="U5" s="707"/>
      <c r="V5" s="708"/>
      <c r="W5" s="803"/>
      <c r="X5" s="804"/>
      <c r="Y5" s="787" t="s">
        <v>695</v>
      </c>
      <c r="Z5" s="787"/>
      <c r="AA5" s="788"/>
    </row>
    <row r="6" spans="1:28" ht="18" customHeight="1">
      <c r="B6" s="719"/>
      <c r="C6" s="720"/>
      <c r="D6" s="721"/>
      <c r="E6" s="846"/>
      <c r="F6" s="847"/>
      <c r="G6" s="847"/>
      <c r="H6" s="743"/>
      <c r="I6" s="720"/>
      <c r="J6" s="720"/>
      <c r="K6" s="721"/>
      <c r="L6" s="818">
        <f>入力画面!C8</f>
        <v>0</v>
      </c>
      <c r="M6" s="819"/>
      <c r="N6" s="819"/>
      <c r="O6" s="819"/>
      <c r="P6" s="820"/>
      <c r="Q6" s="793"/>
      <c r="R6" s="706"/>
      <c r="S6" s="707"/>
      <c r="T6" s="707"/>
      <c r="U6" s="707"/>
      <c r="V6" s="708"/>
      <c r="W6" s="803"/>
      <c r="X6" s="804"/>
      <c r="Y6" s="787" t="s">
        <v>645</v>
      </c>
      <c r="Z6" s="787"/>
      <c r="AA6" s="788"/>
    </row>
    <row r="7" spans="1:28" ht="18" customHeight="1" thickBot="1">
      <c r="B7" s="843"/>
      <c r="C7" s="838"/>
      <c r="D7" s="839"/>
      <c r="E7" s="848"/>
      <c r="F7" s="849"/>
      <c r="G7" s="849"/>
      <c r="H7" s="837"/>
      <c r="I7" s="838"/>
      <c r="J7" s="838"/>
      <c r="K7" s="839"/>
      <c r="L7" s="821"/>
      <c r="M7" s="822"/>
      <c r="N7" s="822"/>
      <c r="O7" s="822"/>
      <c r="P7" s="823"/>
      <c r="Q7" s="794"/>
      <c r="R7" s="813"/>
      <c r="S7" s="814"/>
      <c r="T7" s="814"/>
      <c r="U7" s="814"/>
      <c r="V7" s="815"/>
      <c r="W7" s="805"/>
      <c r="X7" s="806"/>
      <c r="Y7" s="826" t="s">
        <v>646</v>
      </c>
      <c r="Z7" s="826"/>
      <c r="AA7" s="827"/>
    </row>
    <row r="8" spans="1:28" ht="21" customHeight="1">
      <c r="B8" s="394"/>
      <c r="C8" s="830" t="s">
        <v>775</v>
      </c>
      <c r="D8" s="830"/>
      <c r="E8" s="830"/>
      <c r="F8" s="399"/>
      <c r="G8" s="830" t="s">
        <v>779</v>
      </c>
      <c r="H8" s="830"/>
      <c r="I8" s="831"/>
      <c r="J8" s="522" t="s">
        <v>630</v>
      </c>
      <c r="K8" s="520" t="s">
        <v>184</v>
      </c>
      <c r="L8" s="494" t="s">
        <v>874</v>
      </c>
      <c r="M8" s="495"/>
      <c r="N8" s="399"/>
      <c r="O8" s="830" t="s">
        <v>794</v>
      </c>
      <c r="P8" s="830"/>
      <c r="Q8" s="831"/>
      <c r="R8" s="404"/>
      <c r="S8" s="861" t="s">
        <v>785</v>
      </c>
      <c r="T8" s="861"/>
      <c r="U8" s="861"/>
      <c r="V8" s="862"/>
      <c r="W8" s="404"/>
      <c r="X8" s="861" t="s">
        <v>799</v>
      </c>
      <c r="Y8" s="861"/>
      <c r="Z8" s="861"/>
      <c r="AA8" s="869"/>
    </row>
    <row r="9" spans="1:28" ht="21" customHeight="1">
      <c r="B9" s="395"/>
      <c r="C9" s="784"/>
      <c r="D9" s="784"/>
      <c r="E9" s="784"/>
      <c r="F9" s="400"/>
      <c r="G9" s="784"/>
      <c r="H9" s="784"/>
      <c r="I9" s="785"/>
      <c r="J9" s="113" t="s">
        <v>409</v>
      </c>
      <c r="K9" s="290" t="s">
        <v>410</v>
      </c>
      <c r="L9" s="284">
        <v>220</v>
      </c>
      <c r="M9" s="284"/>
      <c r="N9" s="400"/>
      <c r="O9" s="784"/>
      <c r="P9" s="784"/>
      <c r="Q9" s="785"/>
      <c r="R9" s="405"/>
      <c r="S9" s="863"/>
      <c r="T9" s="863"/>
      <c r="U9" s="863"/>
      <c r="V9" s="864"/>
      <c r="W9" s="405"/>
      <c r="X9" s="863"/>
      <c r="Y9" s="863"/>
      <c r="Z9" s="863"/>
      <c r="AA9" s="870"/>
    </row>
    <row r="10" spans="1:28" ht="21" customHeight="1">
      <c r="B10" s="114" t="s">
        <v>409</v>
      </c>
      <c r="C10" s="290" t="s">
        <v>411</v>
      </c>
      <c r="D10" s="175">
        <v>50</v>
      </c>
      <c r="E10" s="175"/>
      <c r="F10" s="113" t="s">
        <v>409</v>
      </c>
      <c r="G10" s="290" t="s">
        <v>370</v>
      </c>
      <c r="H10" s="284">
        <v>180</v>
      </c>
      <c r="I10" s="284"/>
      <c r="J10" s="79" t="s">
        <v>347</v>
      </c>
      <c r="K10" s="76" t="s">
        <v>415</v>
      </c>
      <c r="L10" s="191">
        <v>40</v>
      </c>
      <c r="M10" s="191"/>
      <c r="N10" s="113" t="s">
        <v>409</v>
      </c>
      <c r="O10" s="290" t="s">
        <v>416</v>
      </c>
      <c r="P10" s="206">
        <v>710</v>
      </c>
      <c r="Q10" s="206"/>
      <c r="R10" s="115" t="s">
        <v>347</v>
      </c>
      <c r="S10" s="789" t="s">
        <v>108</v>
      </c>
      <c r="T10" s="790"/>
      <c r="U10" s="191">
        <v>30</v>
      </c>
      <c r="V10" s="191"/>
      <c r="W10" s="113" t="s">
        <v>409</v>
      </c>
      <c r="X10" s="789" t="s">
        <v>360</v>
      </c>
      <c r="Y10" s="829"/>
      <c r="Z10" s="281">
        <v>90</v>
      </c>
      <c r="AA10" s="185"/>
    </row>
    <row r="11" spans="1:28" ht="21" customHeight="1">
      <c r="B11" s="114" t="s">
        <v>409</v>
      </c>
      <c r="C11" s="290" t="s">
        <v>414</v>
      </c>
      <c r="D11" s="175">
        <v>330</v>
      </c>
      <c r="E11" s="175"/>
      <c r="F11" s="108"/>
      <c r="G11" s="322"/>
      <c r="H11" s="193"/>
      <c r="I11" s="193"/>
      <c r="J11" s="79" t="s">
        <v>347</v>
      </c>
      <c r="K11" s="290" t="s">
        <v>412</v>
      </c>
      <c r="L11" s="191">
        <v>20</v>
      </c>
      <c r="M11" s="191"/>
      <c r="N11" s="79" t="s">
        <v>347</v>
      </c>
      <c r="O11" s="290" t="s">
        <v>803</v>
      </c>
      <c r="P11" s="205">
        <v>30</v>
      </c>
      <c r="Q11" s="205"/>
      <c r="R11" s="115" t="s">
        <v>347</v>
      </c>
      <c r="S11" s="789" t="s">
        <v>109</v>
      </c>
      <c r="T11" s="790"/>
      <c r="U11" s="206">
        <v>20</v>
      </c>
      <c r="V11" s="206"/>
      <c r="W11" s="109"/>
      <c r="X11" s="816"/>
      <c r="Y11" s="817"/>
      <c r="Z11" s="281"/>
      <c r="AA11" s="185"/>
    </row>
    <row r="12" spans="1:28" ht="21" customHeight="1">
      <c r="B12" s="114" t="s">
        <v>409</v>
      </c>
      <c r="C12" s="74" t="s">
        <v>417</v>
      </c>
      <c r="D12" s="176">
        <v>180</v>
      </c>
      <c r="E12" s="176"/>
      <c r="F12" s="402"/>
      <c r="G12" s="377" t="s">
        <v>778</v>
      </c>
      <c r="H12" s="202">
        <f>SUM(H10)</f>
        <v>180</v>
      </c>
      <c r="I12" s="202">
        <f>SUM(I10)</f>
        <v>0</v>
      </c>
      <c r="J12" s="79" t="s">
        <v>347</v>
      </c>
      <c r="K12" s="288" t="s">
        <v>172</v>
      </c>
      <c r="L12" s="191">
        <v>10</v>
      </c>
      <c r="M12" s="191"/>
      <c r="N12" s="113" t="s">
        <v>409</v>
      </c>
      <c r="O12" s="290" t="s">
        <v>413</v>
      </c>
      <c r="P12" s="206">
        <v>330</v>
      </c>
      <c r="Q12" s="206"/>
      <c r="R12" s="116" t="s">
        <v>347</v>
      </c>
      <c r="S12" s="791" t="s">
        <v>110</v>
      </c>
      <c r="T12" s="790"/>
      <c r="U12" s="177">
        <v>10</v>
      </c>
      <c r="V12" s="211"/>
      <c r="W12" s="403"/>
      <c r="X12" s="859" t="s">
        <v>778</v>
      </c>
      <c r="Y12" s="860"/>
      <c r="Z12" s="181">
        <f>SUM(Z10)</f>
        <v>90</v>
      </c>
      <c r="AA12" s="187">
        <f>SUM(AA10)</f>
        <v>0</v>
      </c>
    </row>
    <row r="13" spans="1:28" ht="21" customHeight="1">
      <c r="B13" s="114" t="s">
        <v>409</v>
      </c>
      <c r="C13" s="74" t="s">
        <v>418</v>
      </c>
      <c r="D13" s="176">
        <v>60</v>
      </c>
      <c r="E13" s="176"/>
      <c r="F13" s="401"/>
      <c r="G13" s="782" t="s">
        <v>780</v>
      </c>
      <c r="H13" s="782"/>
      <c r="I13" s="783"/>
      <c r="J13" s="79"/>
      <c r="K13" s="288"/>
      <c r="L13" s="191"/>
      <c r="M13" s="191"/>
      <c r="N13" s="117"/>
      <c r="O13" s="290"/>
      <c r="P13" s="206"/>
      <c r="Q13" s="206"/>
      <c r="R13" s="116"/>
      <c r="S13" s="825"/>
      <c r="T13" s="817"/>
      <c r="U13" s="206"/>
      <c r="V13" s="206"/>
      <c r="W13" s="406"/>
      <c r="X13" s="865" t="s">
        <v>800</v>
      </c>
      <c r="Y13" s="865"/>
      <c r="Z13" s="865"/>
      <c r="AA13" s="871"/>
    </row>
    <row r="14" spans="1:28" ht="21" customHeight="1">
      <c r="B14" s="114" t="s">
        <v>409</v>
      </c>
      <c r="C14" s="74" t="s">
        <v>350</v>
      </c>
      <c r="D14" s="176">
        <v>570</v>
      </c>
      <c r="E14" s="176"/>
      <c r="F14" s="400"/>
      <c r="G14" s="784"/>
      <c r="H14" s="784"/>
      <c r="I14" s="785"/>
      <c r="J14" s="79"/>
      <c r="K14" s="288"/>
      <c r="L14" s="191"/>
      <c r="M14" s="191"/>
      <c r="N14" s="118"/>
      <c r="O14" s="322"/>
      <c r="P14" s="206"/>
      <c r="Q14" s="206"/>
      <c r="R14" s="116"/>
      <c r="S14" s="825"/>
      <c r="T14" s="817"/>
      <c r="U14" s="206"/>
      <c r="V14" s="206"/>
      <c r="W14" s="405"/>
      <c r="X14" s="863"/>
      <c r="Y14" s="863"/>
      <c r="Z14" s="863"/>
      <c r="AA14" s="870"/>
    </row>
    <row r="15" spans="1:28" ht="21" customHeight="1">
      <c r="B15" s="114" t="s">
        <v>409</v>
      </c>
      <c r="C15" s="74" t="s">
        <v>420</v>
      </c>
      <c r="D15" s="177">
        <v>50</v>
      </c>
      <c r="E15" s="177"/>
      <c r="F15" s="79" t="s">
        <v>347</v>
      </c>
      <c r="G15" s="288" t="s">
        <v>15</v>
      </c>
      <c r="H15" s="281">
        <v>10</v>
      </c>
      <c r="I15" s="281"/>
      <c r="J15" s="380"/>
      <c r="K15" s="377" t="s">
        <v>778</v>
      </c>
      <c r="L15" s="186">
        <f>SUM(H47:H49,L8:L12)</f>
        <v>1310</v>
      </c>
      <c r="M15" s="186">
        <f>SUM(I47:I49,M8:M12)</f>
        <v>0</v>
      </c>
      <c r="N15" s="380"/>
      <c r="O15" s="377" t="s">
        <v>778</v>
      </c>
      <c r="P15" s="202">
        <f>SUM(P10:P12)</f>
        <v>1070</v>
      </c>
      <c r="Q15" s="202">
        <f>SUM(Q10:Q12)</f>
        <v>0</v>
      </c>
      <c r="R15" s="116"/>
      <c r="S15" s="825"/>
      <c r="T15" s="817"/>
      <c r="U15" s="206"/>
      <c r="V15" s="206"/>
      <c r="W15" s="79" t="s">
        <v>347</v>
      </c>
      <c r="X15" s="824" t="s">
        <v>419</v>
      </c>
      <c r="Y15" s="790"/>
      <c r="Z15" s="281">
        <v>30</v>
      </c>
      <c r="AA15" s="185"/>
    </row>
    <row r="16" spans="1:28" ht="21" customHeight="1">
      <c r="B16" s="114" t="s">
        <v>409</v>
      </c>
      <c r="C16" s="74" t="s">
        <v>422</v>
      </c>
      <c r="D16" s="177">
        <v>200</v>
      </c>
      <c r="E16" s="177"/>
      <c r="F16" s="115" t="s">
        <v>630</v>
      </c>
      <c r="G16" s="288" t="s">
        <v>871</v>
      </c>
      <c r="H16" s="191">
        <v>30</v>
      </c>
      <c r="I16" s="191"/>
      <c r="J16" s="401"/>
      <c r="K16" s="782" t="s">
        <v>789</v>
      </c>
      <c r="L16" s="782"/>
      <c r="M16" s="783"/>
      <c r="N16" s="401"/>
      <c r="O16" s="782" t="s">
        <v>795</v>
      </c>
      <c r="P16" s="782"/>
      <c r="Q16" s="783"/>
      <c r="R16" s="117"/>
      <c r="S16" s="873"/>
      <c r="T16" s="817"/>
      <c r="U16" s="281"/>
      <c r="V16" s="281"/>
      <c r="W16" s="79" t="s">
        <v>347</v>
      </c>
      <c r="X16" s="824" t="s">
        <v>421</v>
      </c>
      <c r="Y16" s="790"/>
      <c r="Z16" s="281">
        <v>20</v>
      </c>
      <c r="AA16" s="185"/>
    </row>
    <row r="17" spans="2:27" ht="21" customHeight="1">
      <c r="B17" s="114" t="s">
        <v>409</v>
      </c>
      <c r="C17" s="290" t="s">
        <v>359</v>
      </c>
      <c r="D17" s="177">
        <v>310</v>
      </c>
      <c r="E17" s="177"/>
      <c r="F17" s="115" t="s">
        <v>630</v>
      </c>
      <c r="G17" s="288" t="s">
        <v>14</v>
      </c>
      <c r="H17" s="191">
        <v>50</v>
      </c>
      <c r="I17" s="191"/>
      <c r="J17" s="400"/>
      <c r="K17" s="784"/>
      <c r="L17" s="784"/>
      <c r="M17" s="785"/>
      <c r="N17" s="400"/>
      <c r="O17" s="784"/>
      <c r="P17" s="784"/>
      <c r="Q17" s="785"/>
      <c r="R17" s="403"/>
      <c r="S17" s="859" t="s">
        <v>778</v>
      </c>
      <c r="T17" s="860"/>
      <c r="U17" s="181">
        <f>SUM(U10:U12)</f>
        <v>60</v>
      </c>
      <c r="V17" s="181">
        <f>SUM(V10:V12)</f>
        <v>0</v>
      </c>
      <c r="W17" s="79" t="s">
        <v>347</v>
      </c>
      <c r="X17" s="824" t="s">
        <v>423</v>
      </c>
      <c r="Y17" s="790"/>
      <c r="Z17" s="191">
        <v>30</v>
      </c>
      <c r="AA17" s="213"/>
    </row>
    <row r="18" spans="2:27" ht="21" customHeight="1">
      <c r="B18" s="114" t="s">
        <v>409</v>
      </c>
      <c r="C18" s="290" t="s">
        <v>425</v>
      </c>
      <c r="D18" s="177">
        <v>500</v>
      </c>
      <c r="E18" s="177"/>
      <c r="F18" s="79"/>
      <c r="G18" s="288"/>
      <c r="H18" s="192"/>
      <c r="I18" s="192"/>
      <c r="J18" s="79" t="s">
        <v>347</v>
      </c>
      <c r="K18" s="287" t="s">
        <v>55</v>
      </c>
      <c r="L18" s="281">
        <v>40</v>
      </c>
      <c r="M18" s="281"/>
      <c r="N18" s="113" t="s">
        <v>409</v>
      </c>
      <c r="O18" s="287" t="s">
        <v>354</v>
      </c>
      <c r="P18" s="281">
        <v>430</v>
      </c>
      <c r="Q18" s="281"/>
      <c r="R18" s="406"/>
      <c r="S18" s="865" t="s">
        <v>786</v>
      </c>
      <c r="T18" s="865"/>
      <c r="U18" s="865"/>
      <c r="V18" s="866"/>
      <c r="W18" s="79" t="s">
        <v>347</v>
      </c>
      <c r="X18" s="824" t="s">
        <v>424</v>
      </c>
      <c r="Y18" s="790"/>
      <c r="Z18" s="281">
        <v>30</v>
      </c>
      <c r="AA18" s="185"/>
    </row>
    <row r="19" spans="2:27" ht="21" customHeight="1">
      <c r="B19" s="114" t="s">
        <v>409</v>
      </c>
      <c r="C19" s="290" t="s">
        <v>426</v>
      </c>
      <c r="D19" s="177">
        <v>360</v>
      </c>
      <c r="E19" s="177"/>
      <c r="F19" s="115"/>
      <c r="G19" s="288"/>
      <c r="H19" s="191"/>
      <c r="I19" s="191"/>
      <c r="J19" s="79" t="s">
        <v>347</v>
      </c>
      <c r="K19" s="290" t="s">
        <v>293</v>
      </c>
      <c r="L19" s="284">
        <v>20</v>
      </c>
      <c r="M19" s="284"/>
      <c r="N19" s="113" t="s">
        <v>409</v>
      </c>
      <c r="O19" s="287" t="s">
        <v>356</v>
      </c>
      <c r="P19" s="208">
        <v>450</v>
      </c>
      <c r="Q19" s="208"/>
      <c r="R19" s="405"/>
      <c r="S19" s="863"/>
      <c r="T19" s="863"/>
      <c r="U19" s="863"/>
      <c r="V19" s="864"/>
      <c r="W19" s="403"/>
      <c r="X19" s="859" t="s">
        <v>778</v>
      </c>
      <c r="Y19" s="860"/>
      <c r="Z19" s="181">
        <f>SUM(Z15:Z18)</f>
        <v>110</v>
      </c>
      <c r="AA19" s="187">
        <f>SUM(AA15:AA18)</f>
        <v>0</v>
      </c>
    </row>
    <row r="20" spans="2:27" ht="21" customHeight="1">
      <c r="B20" s="114" t="s">
        <v>409</v>
      </c>
      <c r="C20" s="290" t="s">
        <v>428</v>
      </c>
      <c r="D20" s="177">
        <v>150</v>
      </c>
      <c r="E20" s="177"/>
      <c r="F20" s="79"/>
      <c r="G20" s="288"/>
      <c r="H20" s="192"/>
      <c r="I20" s="192"/>
      <c r="J20" s="119" t="s">
        <v>409</v>
      </c>
      <c r="K20" s="291" t="s">
        <v>639</v>
      </c>
      <c r="L20" s="203">
        <v>20</v>
      </c>
      <c r="M20" s="203"/>
      <c r="N20" s="113" t="s">
        <v>409</v>
      </c>
      <c r="O20" s="288" t="s">
        <v>439</v>
      </c>
      <c r="P20" s="281">
        <v>470</v>
      </c>
      <c r="Q20" s="281"/>
      <c r="R20" s="113" t="s">
        <v>409</v>
      </c>
      <c r="S20" s="789" t="s">
        <v>427</v>
      </c>
      <c r="T20" s="790"/>
      <c r="U20" s="281">
        <v>300</v>
      </c>
      <c r="V20" s="281"/>
      <c r="W20" s="406"/>
      <c r="X20" s="865" t="s">
        <v>801</v>
      </c>
      <c r="Y20" s="865"/>
      <c r="Z20" s="865"/>
      <c r="AA20" s="871"/>
    </row>
    <row r="21" spans="2:27" ht="21" customHeight="1">
      <c r="B21" s="114" t="s">
        <v>409</v>
      </c>
      <c r="C21" s="290" t="s">
        <v>430</v>
      </c>
      <c r="D21" s="176">
        <v>460</v>
      </c>
      <c r="E21" s="176"/>
      <c r="F21" s="402"/>
      <c r="G21" s="377" t="s">
        <v>778</v>
      </c>
      <c r="H21" s="186">
        <f>SUM(H15:H19)</f>
        <v>90</v>
      </c>
      <c r="I21" s="186">
        <f>SUM(I15:I19)</f>
        <v>0</v>
      </c>
      <c r="J21" s="79"/>
      <c r="K21" s="472"/>
      <c r="L21" s="203"/>
      <c r="M21" s="203"/>
      <c r="N21" s="113" t="s">
        <v>409</v>
      </c>
      <c r="O21" s="287" t="s">
        <v>440</v>
      </c>
      <c r="P21" s="281">
        <v>370</v>
      </c>
      <c r="Q21" s="281"/>
      <c r="R21" s="113" t="s">
        <v>409</v>
      </c>
      <c r="S21" s="789" t="s">
        <v>429</v>
      </c>
      <c r="T21" s="790"/>
      <c r="U21" s="284">
        <v>250</v>
      </c>
      <c r="V21" s="284"/>
      <c r="W21" s="405"/>
      <c r="X21" s="863"/>
      <c r="Y21" s="863"/>
      <c r="Z21" s="863"/>
      <c r="AA21" s="870"/>
    </row>
    <row r="22" spans="2:27" ht="21" customHeight="1">
      <c r="B22" s="114" t="s">
        <v>409</v>
      </c>
      <c r="C22" s="290" t="s">
        <v>432</v>
      </c>
      <c r="D22" s="176">
        <v>550</v>
      </c>
      <c r="E22" s="176"/>
      <c r="F22" s="401"/>
      <c r="G22" s="782" t="s">
        <v>781</v>
      </c>
      <c r="H22" s="782"/>
      <c r="I22" s="783"/>
      <c r="J22" s="402"/>
      <c r="K22" s="377" t="s">
        <v>778</v>
      </c>
      <c r="L22" s="202">
        <f>SUM(L18:L20)</f>
        <v>80</v>
      </c>
      <c r="M22" s="202">
        <f>SUM(M18:M20)</f>
        <v>0</v>
      </c>
      <c r="N22" s="113" t="s">
        <v>409</v>
      </c>
      <c r="O22" s="287" t="s">
        <v>442</v>
      </c>
      <c r="P22" s="281">
        <v>180</v>
      </c>
      <c r="Q22" s="281"/>
      <c r="R22" s="113" t="s">
        <v>409</v>
      </c>
      <c r="S22" s="789" t="s">
        <v>431</v>
      </c>
      <c r="T22" s="790"/>
      <c r="U22" s="284">
        <v>400</v>
      </c>
      <c r="V22" s="284"/>
      <c r="W22" s="113" t="s">
        <v>409</v>
      </c>
      <c r="X22" s="789" t="s">
        <v>368</v>
      </c>
      <c r="Y22" s="790"/>
      <c r="Z22" s="281">
        <v>80</v>
      </c>
      <c r="AA22" s="185"/>
    </row>
    <row r="23" spans="2:27" ht="21" customHeight="1">
      <c r="B23" s="114" t="s">
        <v>409</v>
      </c>
      <c r="C23" s="290" t="s">
        <v>434</v>
      </c>
      <c r="D23" s="176">
        <v>540</v>
      </c>
      <c r="E23" s="176"/>
      <c r="F23" s="400"/>
      <c r="G23" s="784"/>
      <c r="H23" s="784"/>
      <c r="I23" s="785"/>
      <c r="J23" s="401"/>
      <c r="K23" s="782" t="s">
        <v>791</v>
      </c>
      <c r="L23" s="782"/>
      <c r="M23" s="783"/>
      <c r="N23" s="113" t="s">
        <v>409</v>
      </c>
      <c r="O23" s="290" t="s">
        <v>91</v>
      </c>
      <c r="P23" s="177">
        <v>80</v>
      </c>
      <c r="Q23" s="177"/>
      <c r="R23" s="79" t="s">
        <v>347</v>
      </c>
      <c r="S23" s="824" t="s">
        <v>364</v>
      </c>
      <c r="T23" s="790"/>
      <c r="U23" s="206">
        <v>30</v>
      </c>
      <c r="V23" s="206"/>
      <c r="W23" s="109"/>
      <c r="X23" s="816"/>
      <c r="Y23" s="817"/>
      <c r="Z23" s="281"/>
      <c r="AA23" s="185"/>
    </row>
    <row r="24" spans="2:27" ht="21" customHeight="1">
      <c r="B24" s="114" t="s">
        <v>409</v>
      </c>
      <c r="C24" s="290" t="s">
        <v>367</v>
      </c>
      <c r="D24" s="176">
        <v>630</v>
      </c>
      <c r="E24" s="176"/>
      <c r="F24" s="79" t="s">
        <v>347</v>
      </c>
      <c r="G24" s="290" t="s">
        <v>433</v>
      </c>
      <c r="H24" s="284">
        <v>40</v>
      </c>
      <c r="I24" s="284"/>
      <c r="J24" s="400"/>
      <c r="K24" s="784"/>
      <c r="L24" s="784"/>
      <c r="M24" s="785"/>
      <c r="N24" s="113" t="s">
        <v>409</v>
      </c>
      <c r="O24" s="288" t="s">
        <v>92</v>
      </c>
      <c r="P24" s="281">
        <v>80</v>
      </c>
      <c r="Q24" s="281"/>
      <c r="R24" s="79" t="s">
        <v>751</v>
      </c>
      <c r="S24" s="824" t="s">
        <v>712</v>
      </c>
      <c r="T24" s="790"/>
      <c r="U24" s="206">
        <v>10</v>
      </c>
      <c r="V24" s="206"/>
      <c r="W24" s="403"/>
      <c r="X24" s="859" t="s">
        <v>778</v>
      </c>
      <c r="Y24" s="860"/>
      <c r="Z24" s="186">
        <f>SUM(Z22)</f>
        <v>80</v>
      </c>
      <c r="AA24" s="196">
        <f>SUM(AA22)</f>
        <v>0</v>
      </c>
    </row>
    <row r="25" spans="2:27" ht="21" customHeight="1">
      <c r="B25" s="114" t="s">
        <v>409</v>
      </c>
      <c r="C25" s="290" t="s">
        <v>363</v>
      </c>
      <c r="D25" s="176">
        <v>210</v>
      </c>
      <c r="E25" s="176"/>
      <c r="F25" s="79" t="s">
        <v>347</v>
      </c>
      <c r="G25" s="290" t="s">
        <v>435</v>
      </c>
      <c r="H25" s="204">
        <v>30</v>
      </c>
      <c r="I25" s="204"/>
      <c r="J25" s="79" t="s">
        <v>347</v>
      </c>
      <c r="K25" s="287" t="s">
        <v>353</v>
      </c>
      <c r="L25" s="281">
        <v>20</v>
      </c>
      <c r="M25" s="281"/>
      <c r="N25" s="115" t="s">
        <v>630</v>
      </c>
      <c r="O25" s="287" t="s">
        <v>93</v>
      </c>
      <c r="P25" s="281">
        <v>70</v>
      </c>
      <c r="Q25" s="281"/>
      <c r="R25" s="117"/>
      <c r="S25" s="828"/>
      <c r="T25" s="817"/>
      <c r="U25" s="206"/>
      <c r="V25" s="206"/>
      <c r="W25" s="406"/>
      <c r="X25" s="865" t="s">
        <v>802</v>
      </c>
      <c r="Y25" s="865"/>
      <c r="Z25" s="865"/>
      <c r="AA25" s="871"/>
    </row>
    <row r="26" spans="2:27" ht="21" customHeight="1">
      <c r="B26" s="114" t="s">
        <v>409</v>
      </c>
      <c r="C26" s="290" t="s">
        <v>436</v>
      </c>
      <c r="D26" s="176">
        <v>190</v>
      </c>
      <c r="E26" s="176"/>
      <c r="F26" s="79" t="s">
        <v>347</v>
      </c>
      <c r="G26" s="290" t="s">
        <v>746</v>
      </c>
      <c r="H26" s="284">
        <v>10</v>
      </c>
      <c r="I26" s="284"/>
      <c r="J26" s="113" t="s">
        <v>409</v>
      </c>
      <c r="K26" s="287" t="s">
        <v>346</v>
      </c>
      <c r="L26" s="191">
        <v>110</v>
      </c>
      <c r="M26" s="191"/>
      <c r="N26" s="115"/>
      <c r="O26" s="287"/>
      <c r="P26" s="77"/>
      <c r="Q26" s="77"/>
      <c r="R26" s="117"/>
      <c r="S26" s="828"/>
      <c r="T26" s="817"/>
      <c r="U26" s="206"/>
      <c r="V26" s="206"/>
      <c r="W26" s="405"/>
      <c r="X26" s="863"/>
      <c r="Y26" s="863"/>
      <c r="Z26" s="863"/>
      <c r="AA26" s="870"/>
    </row>
    <row r="27" spans="2:27" ht="21" customHeight="1">
      <c r="B27" s="114" t="s">
        <v>409</v>
      </c>
      <c r="C27" s="290" t="s">
        <v>358</v>
      </c>
      <c r="D27" s="176">
        <v>100</v>
      </c>
      <c r="E27" s="176"/>
      <c r="F27" s="79"/>
      <c r="G27" s="120"/>
      <c r="H27" s="191"/>
      <c r="I27" s="191"/>
      <c r="J27" s="121"/>
      <c r="K27" s="122"/>
      <c r="L27" s="284"/>
      <c r="M27" s="284"/>
      <c r="N27" s="115"/>
      <c r="O27" s="123"/>
      <c r="P27" s="209"/>
      <c r="Q27" s="209"/>
      <c r="R27" s="117"/>
      <c r="S27" s="828"/>
      <c r="T27" s="817"/>
      <c r="U27" s="206"/>
      <c r="V27" s="206"/>
      <c r="W27" s="79" t="s">
        <v>347</v>
      </c>
      <c r="X27" s="824" t="s">
        <v>437</v>
      </c>
      <c r="Y27" s="790"/>
      <c r="Z27" s="281">
        <v>30</v>
      </c>
      <c r="AA27" s="185"/>
    </row>
    <row r="28" spans="2:27" ht="21" customHeight="1">
      <c r="B28" s="127"/>
      <c r="C28" s="290"/>
      <c r="D28" s="176"/>
      <c r="E28" s="176"/>
      <c r="F28" s="402"/>
      <c r="G28" s="377" t="s">
        <v>756</v>
      </c>
      <c r="H28" s="186">
        <f>SUM(H24:H26)</f>
        <v>80</v>
      </c>
      <c r="I28" s="186">
        <f>SUM(I24:I26)</f>
        <v>0</v>
      </c>
      <c r="J28" s="121"/>
      <c r="K28" s="122"/>
      <c r="L28" s="284"/>
      <c r="M28" s="284"/>
      <c r="N28" s="402"/>
      <c r="O28" s="377" t="s">
        <v>778</v>
      </c>
      <c r="P28" s="202">
        <f>SUM(P18:P26)</f>
        <v>2130</v>
      </c>
      <c r="Q28" s="202">
        <f>SUM(Q18:Q26)</f>
        <v>0</v>
      </c>
      <c r="R28" s="117"/>
      <c r="S28" s="828"/>
      <c r="T28" s="817"/>
      <c r="U28" s="284"/>
      <c r="V28" s="284"/>
      <c r="W28" s="113" t="s">
        <v>409</v>
      </c>
      <c r="X28" s="789" t="s">
        <v>443</v>
      </c>
      <c r="Y28" s="790"/>
      <c r="Z28" s="281">
        <v>10</v>
      </c>
      <c r="AA28" s="185"/>
    </row>
    <row r="29" spans="2:27" ht="21" customHeight="1">
      <c r="B29" s="124" t="s">
        <v>347</v>
      </c>
      <c r="C29" s="290" t="s">
        <v>438</v>
      </c>
      <c r="D29" s="176">
        <v>10</v>
      </c>
      <c r="E29" s="176"/>
      <c r="F29" s="401"/>
      <c r="G29" s="782" t="s">
        <v>782</v>
      </c>
      <c r="H29" s="782"/>
      <c r="I29" s="783"/>
      <c r="J29" s="402"/>
      <c r="K29" s="377" t="s">
        <v>756</v>
      </c>
      <c r="L29" s="202">
        <f>SUM(L25:L28)</f>
        <v>130</v>
      </c>
      <c r="M29" s="202">
        <f>SUM(M25:M28)</f>
        <v>0</v>
      </c>
      <c r="N29" s="401"/>
      <c r="O29" s="782" t="s">
        <v>796</v>
      </c>
      <c r="P29" s="782"/>
      <c r="Q29" s="783"/>
      <c r="R29" s="403"/>
      <c r="S29" s="859" t="s">
        <v>778</v>
      </c>
      <c r="T29" s="860"/>
      <c r="U29" s="186">
        <f>SUM(U20:U25)</f>
        <v>990</v>
      </c>
      <c r="V29" s="186">
        <f>SUM(V20:V25)</f>
        <v>0</v>
      </c>
      <c r="W29" s="113" t="s">
        <v>409</v>
      </c>
      <c r="X29" s="789" t="s">
        <v>441</v>
      </c>
      <c r="Y29" s="790"/>
      <c r="Z29" s="128" t="s">
        <v>908</v>
      </c>
      <c r="AA29" s="473"/>
    </row>
    <row r="30" spans="2:27" ht="21" customHeight="1">
      <c r="B30" s="124" t="s">
        <v>347</v>
      </c>
      <c r="C30" s="290" t="s">
        <v>665</v>
      </c>
      <c r="D30" s="176">
        <v>10</v>
      </c>
      <c r="E30" s="176"/>
      <c r="F30" s="400"/>
      <c r="G30" s="784"/>
      <c r="H30" s="784"/>
      <c r="I30" s="785"/>
      <c r="J30" s="401"/>
      <c r="K30" s="782" t="s">
        <v>790</v>
      </c>
      <c r="L30" s="782"/>
      <c r="M30" s="783"/>
      <c r="N30" s="400"/>
      <c r="O30" s="784"/>
      <c r="P30" s="784"/>
      <c r="Q30" s="785"/>
      <c r="R30" s="406"/>
      <c r="S30" s="865" t="s">
        <v>787</v>
      </c>
      <c r="T30" s="865"/>
      <c r="U30" s="865"/>
      <c r="V30" s="866"/>
      <c r="W30" s="79" t="s">
        <v>347</v>
      </c>
      <c r="X30" s="789" t="s">
        <v>148</v>
      </c>
      <c r="Y30" s="790"/>
      <c r="Z30" s="191">
        <v>10</v>
      </c>
      <c r="AA30" s="213"/>
    </row>
    <row r="31" spans="2:27" ht="21" customHeight="1">
      <c r="B31" s="124" t="s">
        <v>347</v>
      </c>
      <c r="C31" s="290" t="s">
        <v>666</v>
      </c>
      <c r="D31" s="176">
        <v>10</v>
      </c>
      <c r="E31" s="176"/>
      <c r="F31" s="113" t="s">
        <v>409</v>
      </c>
      <c r="G31" s="288" t="s">
        <v>381</v>
      </c>
      <c r="H31" s="206">
        <v>240</v>
      </c>
      <c r="I31" s="206"/>
      <c r="J31" s="400"/>
      <c r="K31" s="784"/>
      <c r="L31" s="784"/>
      <c r="M31" s="785"/>
      <c r="N31" s="115" t="s">
        <v>630</v>
      </c>
      <c r="O31" s="291" t="s">
        <v>96</v>
      </c>
      <c r="P31" s="210">
        <v>70</v>
      </c>
      <c r="Q31" s="210"/>
      <c r="R31" s="405"/>
      <c r="S31" s="863"/>
      <c r="T31" s="863"/>
      <c r="U31" s="863"/>
      <c r="V31" s="864"/>
      <c r="W31" s="79" t="s">
        <v>347</v>
      </c>
      <c r="X31" s="789" t="s">
        <v>149</v>
      </c>
      <c r="Y31" s="790"/>
      <c r="Z31" s="281">
        <v>10</v>
      </c>
      <c r="AA31" s="185"/>
    </row>
    <row r="32" spans="2:27" ht="21" customHeight="1">
      <c r="B32" s="124" t="s">
        <v>347</v>
      </c>
      <c r="C32" s="290" t="s">
        <v>664</v>
      </c>
      <c r="D32" s="176">
        <v>90</v>
      </c>
      <c r="E32" s="176"/>
      <c r="F32" s="113" t="s">
        <v>409</v>
      </c>
      <c r="G32" s="288" t="s">
        <v>371</v>
      </c>
      <c r="H32" s="206">
        <v>350</v>
      </c>
      <c r="I32" s="206"/>
      <c r="J32" s="113" t="s">
        <v>409</v>
      </c>
      <c r="K32" s="287" t="s">
        <v>64</v>
      </c>
      <c r="L32" s="191">
        <v>720</v>
      </c>
      <c r="M32" s="191"/>
      <c r="N32" s="109"/>
      <c r="O32" s="287"/>
      <c r="P32" s="281"/>
      <c r="Q32" s="281"/>
      <c r="R32" s="79" t="s">
        <v>347</v>
      </c>
      <c r="S32" s="824" t="s">
        <v>191</v>
      </c>
      <c r="T32" s="790"/>
      <c r="U32" s="206">
        <v>40</v>
      </c>
      <c r="V32" s="206"/>
      <c r="W32" s="79" t="s">
        <v>347</v>
      </c>
      <c r="X32" s="789" t="s">
        <v>444</v>
      </c>
      <c r="Y32" s="790"/>
      <c r="Z32" s="191">
        <v>10</v>
      </c>
      <c r="AA32" s="213"/>
    </row>
    <row r="33" spans="2:27" ht="21" customHeight="1">
      <c r="B33" s="124" t="s">
        <v>347</v>
      </c>
      <c r="C33" s="290" t="s">
        <v>663</v>
      </c>
      <c r="D33" s="176">
        <v>40</v>
      </c>
      <c r="E33" s="176"/>
      <c r="F33" s="79" t="s">
        <v>347</v>
      </c>
      <c r="G33" s="288" t="s">
        <v>374</v>
      </c>
      <c r="H33" s="191">
        <v>10</v>
      </c>
      <c r="I33" s="191"/>
      <c r="J33" s="79"/>
      <c r="K33" s="287"/>
      <c r="L33" s="281"/>
      <c r="M33" s="281"/>
      <c r="N33" s="402"/>
      <c r="O33" s="377" t="s">
        <v>778</v>
      </c>
      <c r="P33" s="181">
        <f>SUM(P31)</f>
        <v>70</v>
      </c>
      <c r="Q33" s="181">
        <f>SUM(Q31)</f>
        <v>0</v>
      </c>
      <c r="R33" s="79" t="s">
        <v>347</v>
      </c>
      <c r="S33" s="824" t="s">
        <v>446</v>
      </c>
      <c r="T33" s="790"/>
      <c r="U33" s="206">
        <v>10</v>
      </c>
      <c r="V33" s="206"/>
      <c r="W33" s="109"/>
      <c r="X33" s="816"/>
      <c r="Y33" s="817"/>
      <c r="Z33" s="191"/>
      <c r="AA33" s="213"/>
    </row>
    <row r="34" spans="2:27" ht="21" customHeight="1">
      <c r="B34" s="124" t="s">
        <v>347</v>
      </c>
      <c r="C34" s="290" t="s">
        <v>694</v>
      </c>
      <c r="D34" s="176">
        <v>40</v>
      </c>
      <c r="E34" s="176"/>
      <c r="F34" s="79" t="s">
        <v>347</v>
      </c>
      <c r="G34" s="288" t="s">
        <v>445</v>
      </c>
      <c r="H34" s="191">
        <v>30</v>
      </c>
      <c r="I34" s="191"/>
      <c r="J34" s="79"/>
      <c r="K34" s="288"/>
      <c r="L34" s="281"/>
      <c r="M34" s="281"/>
      <c r="N34" s="401"/>
      <c r="O34" s="782" t="s">
        <v>797</v>
      </c>
      <c r="P34" s="782"/>
      <c r="Q34" s="783"/>
      <c r="R34" s="79" t="s">
        <v>347</v>
      </c>
      <c r="S34" s="824" t="s">
        <v>178</v>
      </c>
      <c r="T34" s="790"/>
      <c r="U34" s="206">
        <v>10</v>
      </c>
      <c r="V34" s="206"/>
      <c r="W34" s="403"/>
      <c r="X34" s="859" t="s">
        <v>778</v>
      </c>
      <c r="Y34" s="860"/>
      <c r="Z34" s="181">
        <f>SUM(Z27:Z32)</f>
        <v>70</v>
      </c>
      <c r="AA34" s="187">
        <f>SUM(AA27:AA32)</f>
        <v>0</v>
      </c>
    </row>
    <row r="35" spans="2:27" ht="21" customHeight="1">
      <c r="B35" s="124"/>
      <c r="C35" s="290"/>
      <c r="D35" s="176"/>
      <c r="E35" s="176"/>
      <c r="F35" s="79"/>
      <c r="G35" s="120"/>
      <c r="H35" s="191"/>
      <c r="I35" s="191"/>
      <c r="J35" s="402"/>
      <c r="K35" s="377" t="s">
        <v>778</v>
      </c>
      <c r="L35" s="202">
        <f>SUM(L32)</f>
        <v>720</v>
      </c>
      <c r="M35" s="202">
        <f>SUM(M32)</f>
        <v>0</v>
      </c>
      <c r="N35" s="400"/>
      <c r="O35" s="784"/>
      <c r="P35" s="784"/>
      <c r="Q35" s="785"/>
      <c r="R35" s="79" t="s">
        <v>347</v>
      </c>
      <c r="S35" s="824" t="s">
        <v>174</v>
      </c>
      <c r="T35" s="790"/>
      <c r="U35" s="177">
        <v>10</v>
      </c>
      <c r="V35" s="177"/>
      <c r="W35" s="125"/>
      <c r="X35" s="833"/>
      <c r="Y35" s="834"/>
      <c r="Z35" s="322"/>
      <c r="AA35" s="323"/>
    </row>
    <row r="36" spans="2:27" ht="21" customHeight="1">
      <c r="B36" s="124"/>
      <c r="C36" s="290"/>
      <c r="D36" s="176"/>
      <c r="E36" s="176"/>
      <c r="F36" s="79"/>
      <c r="G36" s="120"/>
      <c r="H36" s="191"/>
      <c r="I36" s="191"/>
      <c r="J36" s="401"/>
      <c r="K36" s="782" t="s">
        <v>792</v>
      </c>
      <c r="L36" s="782"/>
      <c r="M36" s="783"/>
      <c r="N36" s="79" t="s">
        <v>347</v>
      </c>
      <c r="O36" s="287" t="s">
        <v>98</v>
      </c>
      <c r="P36" s="281">
        <v>70</v>
      </c>
      <c r="Q36" s="281"/>
      <c r="R36" s="113" t="s">
        <v>409</v>
      </c>
      <c r="S36" s="789" t="s">
        <v>127</v>
      </c>
      <c r="T36" s="829"/>
      <c r="U36" s="177">
        <v>70</v>
      </c>
      <c r="V36" s="177"/>
      <c r="W36" s="108"/>
      <c r="X36" s="833"/>
      <c r="Y36" s="834"/>
      <c r="Z36" s="322"/>
      <c r="AA36" s="323"/>
    </row>
    <row r="37" spans="2:27" ht="21" customHeight="1">
      <c r="B37" s="397"/>
      <c r="C37" s="377" t="s">
        <v>778</v>
      </c>
      <c r="D37" s="398">
        <f>SUM(D10:D36)</f>
        <v>5640</v>
      </c>
      <c r="E37" s="398">
        <f>SUM(E10:E36)</f>
        <v>0</v>
      </c>
      <c r="F37" s="402"/>
      <c r="G37" s="377" t="s">
        <v>778</v>
      </c>
      <c r="H37" s="181">
        <f>SUM(H31:H35)</f>
        <v>630</v>
      </c>
      <c r="I37" s="181">
        <f>SUM(I31:I35)</f>
        <v>0</v>
      </c>
      <c r="J37" s="400"/>
      <c r="K37" s="784"/>
      <c r="L37" s="784"/>
      <c r="M37" s="785"/>
      <c r="N37" s="79" t="s">
        <v>347</v>
      </c>
      <c r="O37" s="287" t="s">
        <v>99</v>
      </c>
      <c r="P37" s="281">
        <v>70</v>
      </c>
      <c r="Q37" s="281"/>
      <c r="R37" s="79" t="s">
        <v>347</v>
      </c>
      <c r="S37" s="824" t="s">
        <v>167</v>
      </c>
      <c r="T37" s="790"/>
      <c r="U37" s="206">
        <v>10</v>
      </c>
      <c r="V37" s="206"/>
      <c r="W37" s="126"/>
      <c r="X37" s="833"/>
      <c r="Y37" s="834"/>
      <c r="Z37" s="322"/>
      <c r="AA37" s="323"/>
    </row>
    <row r="38" spans="2:27" ht="21" customHeight="1">
      <c r="B38" s="396"/>
      <c r="C38" s="782" t="s">
        <v>776</v>
      </c>
      <c r="D38" s="782"/>
      <c r="E38" s="783"/>
      <c r="F38" s="401"/>
      <c r="G38" s="782" t="s">
        <v>783</v>
      </c>
      <c r="H38" s="782"/>
      <c r="I38" s="783"/>
      <c r="J38" s="113" t="s">
        <v>409</v>
      </c>
      <c r="K38" s="287" t="s">
        <v>66</v>
      </c>
      <c r="L38" s="191">
        <v>700</v>
      </c>
      <c r="M38" s="191"/>
      <c r="N38" s="79" t="s">
        <v>347</v>
      </c>
      <c r="O38" s="287" t="s">
        <v>899</v>
      </c>
      <c r="P38" s="281">
        <v>10</v>
      </c>
      <c r="Q38" s="281"/>
      <c r="R38" s="79"/>
      <c r="S38" s="828"/>
      <c r="T38" s="817"/>
      <c r="U38" s="206"/>
      <c r="V38" s="206"/>
      <c r="W38" s="125"/>
      <c r="X38" s="833"/>
      <c r="Y38" s="834"/>
      <c r="Z38" s="63"/>
      <c r="AA38" s="64"/>
    </row>
    <row r="39" spans="2:27" ht="21" customHeight="1">
      <c r="B39" s="395"/>
      <c r="C39" s="784"/>
      <c r="D39" s="784"/>
      <c r="E39" s="785"/>
      <c r="F39" s="400"/>
      <c r="G39" s="784"/>
      <c r="H39" s="784"/>
      <c r="I39" s="785"/>
      <c r="J39" s="113" t="s">
        <v>409</v>
      </c>
      <c r="K39" s="290" t="s">
        <v>69</v>
      </c>
      <c r="L39" s="176">
        <v>300</v>
      </c>
      <c r="M39" s="176"/>
      <c r="N39" s="79" t="s">
        <v>347</v>
      </c>
      <c r="O39" s="287" t="s">
        <v>101</v>
      </c>
      <c r="P39" s="281">
        <v>20</v>
      </c>
      <c r="Q39" s="281"/>
      <c r="R39" s="109"/>
      <c r="S39" s="828"/>
      <c r="T39" s="817"/>
      <c r="U39" s="206"/>
      <c r="V39" s="206"/>
      <c r="W39" s="108"/>
      <c r="X39" s="833"/>
      <c r="Y39" s="834"/>
      <c r="Z39" s="63"/>
      <c r="AA39" s="64"/>
    </row>
    <row r="40" spans="2:27" ht="21" customHeight="1">
      <c r="B40" s="124" t="s">
        <v>347</v>
      </c>
      <c r="C40" s="288" t="s">
        <v>376</v>
      </c>
      <c r="D40" s="199">
        <v>50</v>
      </c>
      <c r="E40" s="199"/>
      <c r="F40" s="79" t="s">
        <v>347</v>
      </c>
      <c r="G40" s="288" t="s">
        <v>28</v>
      </c>
      <c r="H40" s="191">
        <v>30</v>
      </c>
      <c r="I40" s="191"/>
      <c r="J40" s="79"/>
      <c r="K40" s="290"/>
      <c r="L40" s="191"/>
      <c r="M40" s="191"/>
      <c r="N40" s="402"/>
      <c r="O40" s="312"/>
      <c r="P40" s="281"/>
      <c r="Q40" s="281"/>
      <c r="R40" s="79"/>
      <c r="S40" s="828"/>
      <c r="T40" s="817"/>
      <c r="U40" s="211"/>
      <c r="V40" s="211"/>
      <c r="W40" s="108"/>
      <c r="X40" s="833"/>
      <c r="Y40" s="834"/>
      <c r="Z40" s="63"/>
      <c r="AA40" s="64"/>
    </row>
    <row r="41" spans="2:27" ht="21" customHeight="1">
      <c r="B41" s="124" t="s">
        <v>347</v>
      </c>
      <c r="C41" s="288" t="s">
        <v>379</v>
      </c>
      <c r="D41" s="199">
        <v>40</v>
      </c>
      <c r="E41" s="199"/>
      <c r="F41" s="79" t="s">
        <v>347</v>
      </c>
      <c r="G41" s="288" t="s">
        <v>29</v>
      </c>
      <c r="H41" s="191">
        <v>90</v>
      </c>
      <c r="I41" s="191"/>
      <c r="J41" s="79"/>
      <c r="K41" s="290"/>
      <c r="L41" s="191"/>
      <c r="M41" s="191"/>
      <c r="N41" s="402"/>
      <c r="O41" s="377" t="s">
        <v>778</v>
      </c>
      <c r="P41" s="181">
        <f>SUM(P36:P39)</f>
        <v>170</v>
      </c>
      <c r="Q41" s="181">
        <f>SUM(Q36:Q39)</f>
        <v>0</v>
      </c>
      <c r="R41" s="79"/>
      <c r="S41" s="828"/>
      <c r="T41" s="817"/>
      <c r="U41" s="281"/>
      <c r="V41" s="281"/>
      <c r="W41" s="108"/>
      <c r="X41" s="833"/>
      <c r="Y41" s="834"/>
      <c r="Z41" s="63"/>
      <c r="AA41" s="64"/>
    </row>
    <row r="42" spans="2:27" ht="21" customHeight="1">
      <c r="B42" s="127" t="s">
        <v>347</v>
      </c>
      <c r="C42" s="287" t="s">
        <v>447</v>
      </c>
      <c r="D42" s="176">
        <v>10</v>
      </c>
      <c r="E42" s="176"/>
      <c r="F42" s="79" t="s">
        <v>347</v>
      </c>
      <c r="G42" s="288" t="s">
        <v>638</v>
      </c>
      <c r="H42" s="191">
        <v>30</v>
      </c>
      <c r="I42" s="191"/>
      <c r="J42" s="402"/>
      <c r="K42" s="377" t="s">
        <v>778</v>
      </c>
      <c r="L42" s="202">
        <f>SUM(L38:L40)</f>
        <v>1000</v>
      </c>
      <c r="M42" s="202">
        <f>SUM(M38:M40)</f>
        <v>0</v>
      </c>
      <c r="N42" s="401"/>
      <c r="O42" s="782" t="s">
        <v>798</v>
      </c>
      <c r="P42" s="782"/>
      <c r="Q42" s="783"/>
      <c r="R42" s="403"/>
      <c r="S42" s="859" t="s">
        <v>778</v>
      </c>
      <c r="T42" s="860"/>
      <c r="U42" s="186">
        <f>SUM(U32:U37)</f>
        <v>150</v>
      </c>
      <c r="V42" s="186">
        <f>SUM(V32:V37)</f>
        <v>0</v>
      </c>
      <c r="W42" s="774"/>
      <c r="X42" s="774"/>
      <c r="Y42" s="774"/>
      <c r="Z42" s="57"/>
      <c r="AA42" s="58"/>
    </row>
    <row r="43" spans="2:27" ht="21" customHeight="1">
      <c r="B43" s="397"/>
      <c r="C43" s="377" t="s">
        <v>778</v>
      </c>
      <c r="D43" s="200">
        <f>SUM(D40:D42)</f>
        <v>100</v>
      </c>
      <c r="E43" s="200">
        <f>SUM(E40:E42)</f>
        <v>0</v>
      </c>
      <c r="F43" s="79"/>
      <c r="G43" s="120"/>
      <c r="H43" s="191"/>
      <c r="I43" s="191"/>
      <c r="J43" s="401"/>
      <c r="K43" s="782" t="s">
        <v>793</v>
      </c>
      <c r="L43" s="782"/>
      <c r="M43" s="783"/>
      <c r="N43" s="400"/>
      <c r="O43" s="784"/>
      <c r="P43" s="784"/>
      <c r="Q43" s="785"/>
      <c r="R43" s="406"/>
      <c r="S43" s="865" t="s">
        <v>788</v>
      </c>
      <c r="T43" s="865"/>
      <c r="U43" s="865"/>
      <c r="V43" s="866"/>
      <c r="W43" s="774" t="s">
        <v>398</v>
      </c>
      <c r="X43" s="774"/>
      <c r="Y43" s="774"/>
      <c r="Z43" s="281">
        <f>SUM(D10:D27)</f>
        <v>5440</v>
      </c>
      <c r="AA43" s="185">
        <f>SUM(E10:E27)</f>
        <v>0</v>
      </c>
    </row>
    <row r="44" spans="2:27" ht="21" customHeight="1">
      <c r="B44" s="396"/>
      <c r="C44" s="782" t="s">
        <v>777</v>
      </c>
      <c r="D44" s="782"/>
      <c r="E44" s="783"/>
      <c r="F44" s="402"/>
      <c r="G44" s="377" t="s">
        <v>778</v>
      </c>
      <c r="H44" s="194">
        <f>SUM(H40:H42)</f>
        <v>150</v>
      </c>
      <c r="I44" s="194">
        <f>SUM(I40:I42)</f>
        <v>0</v>
      </c>
      <c r="J44" s="400"/>
      <c r="K44" s="784"/>
      <c r="L44" s="784"/>
      <c r="M44" s="785"/>
      <c r="N44" s="79" t="s">
        <v>630</v>
      </c>
      <c r="O44" s="287" t="s">
        <v>103</v>
      </c>
      <c r="P44" s="281">
        <v>10</v>
      </c>
      <c r="Q44" s="281"/>
      <c r="R44" s="405"/>
      <c r="S44" s="863"/>
      <c r="T44" s="863"/>
      <c r="U44" s="863"/>
      <c r="V44" s="864"/>
      <c r="W44" s="774" t="s">
        <v>399</v>
      </c>
      <c r="X44" s="774"/>
      <c r="Y44" s="774"/>
      <c r="Z44" s="281">
        <f>SUM(D29:D34)</f>
        <v>200</v>
      </c>
      <c r="AA44" s="185">
        <f>SUM(E29:E34)</f>
        <v>0</v>
      </c>
    </row>
    <row r="45" spans="2:27" ht="21" customHeight="1">
      <c r="B45" s="395"/>
      <c r="C45" s="784"/>
      <c r="D45" s="784"/>
      <c r="E45" s="785"/>
      <c r="F45" s="401"/>
      <c r="G45" s="782" t="s">
        <v>784</v>
      </c>
      <c r="H45" s="782"/>
      <c r="I45" s="783"/>
      <c r="J45" s="115" t="s">
        <v>630</v>
      </c>
      <c r="K45" s="290" t="s">
        <v>74</v>
      </c>
      <c r="L45" s="284">
        <v>10</v>
      </c>
      <c r="M45" s="284"/>
      <c r="N45" s="79" t="s">
        <v>630</v>
      </c>
      <c r="O45" s="78" t="s">
        <v>104</v>
      </c>
      <c r="P45" s="284">
        <v>40</v>
      </c>
      <c r="Q45" s="284"/>
      <c r="R45" s="115" t="s">
        <v>347</v>
      </c>
      <c r="S45" s="789" t="s">
        <v>449</v>
      </c>
      <c r="T45" s="790"/>
      <c r="U45" s="281">
        <v>10</v>
      </c>
      <c r="V45" s="281"/>
      <c r="W45" s="774" t="s">
        <v>401</v>
      </c>
      <c r="X45" s="774"/>
      <c r="Y45" s="774"/>
      <c r="Z45" s="281">
        <f>SUM(D46,H12,H31:H32,H47:H49,L9,L20,L26,L35,L42,P10,P12,P18:P24,U20:U22,U36,Z12)</f>
        <v>8240</v>
      </c>
      <c r="AA45" s="185">
        <f>SUM(E46,I12,I31:I32,I47:I49,M9,M20,M26,M35,M42,Q10,Q12,Q18:Q24,V20:V22,V36,AA12)</f>
        <v>0</v>
      </c>
    </row>
    <row r="46" spans="2:27" ht="21" customHeight="1">
      <c r="B46" s="114" t="s">
        <v>409</v>
      </c>
      <c r="C46" s="288" t="s">
        <v>448</v>
      </c>
      <c r="D46" s="199">
        <v>170</v>
      </c>
      <c r="E46" s="199"/>
      <c r="F46" s="400"/>
      <c r="G46" s="784"/>
      <c r="H46" s="784"/>
      <c r="I46" s="785"/>
      <c r="J46" s="79" t="s">
        <v>347</v>
      </c>
      <c r="K46" s="290" t="s">
        <v>633</v>
      </c>
      <c r="L46" s="284">
        <v>10</v>
      </c>
      <c r="M46" s="284"/>
      <c r="N46" s="79" t="s">
        <v>630</v>
      </c>
      <c r="O46" s="290" t="s">
        <v>105</v>
      </c>
      <c r="P46" s="284">
        <v>20</v>
      </c>
      <c r="Q46" s="284"/>
      <c r="R46" s="115" t="s">
        <v>347</v>
      </c>
      <c r="S46" s="789" t="s">
        <v>349</v>
      </c>
      <c r="T46" s="790"/>
      <c r="U46" s="281">
        <v>70</v>
      </c>
      <c r="V46" s="281"/>
      <c r="W46" s="774" t="s">
        <v>403</v>
      </c>
      <c r="X46" s="774"/>
      <c r="Y46" s="774"/>
      <c r="Z46" s="193">
        <f>SUM(D43,D47:D48,H21,H28,H33:H34,H44,L8,L10:L12,L18:L19,L25,L49,P11,P25,P33,P41,P49,U17,U23:U24,U32:U35,U37,U49,Z19)</f>
        <v>1520</v>
      </c>
      <c r="AA46" s="214">
        <f>SUM(E43,E47:E48,I21,I28,I33:I34,I44,M8,M10:M12,M18:M19,M25,M49,Q11,Q25,Q33,Q41,Q49,V17,V23:V24,V32:V35,V37,V49,AA19)</f>
        <v>0</v>
      </c>
    </row>
    <row r="47" spans="2:27" ht="21" customHeight="1">
      <c r="B47" s="127" t="s">
        <v>347</v>
      </c>
      <c r="C47" s="290" t="s">
        <v>361</v>
      </c>
      <c r="D47" s="176">
        <v>50</v>
      </c>
      <c r="E47" s="176"/>
      <c r="F47" s="113" t="s">
        <v>409</v>
      </c>
      <c r="G47" s="287" t="s">
        <v>394</v>
      </c>
      <c r="H47" s="281">
        <v>220</v>
      </c>
      <c r="I47" s="281"/>
      <c r="J47" s="79"/>
      <c r="K47" s="290"/>
      <c r="L47" s="191"/>
      <c r="M47" s="191"/>
      <c r="N47" s="79" t="s">
        <v>630</v>
      </c>
      <c r="O47" s="290" t="s">
        <v>106</v>
      </c>
      <c r="P47" s="284">
        <v>10</v>
      </c>
      <c r="Q47" s="284"/>
      <c r="R47" s="115" t="s">
        <v>347</v>
      </c>
      <c r="S47" s="789" t="s">
        <v>451</v>
      </c>
      <c r="T47" s="790"/>
      <c r="U47" s="281">
        <v>10</v>
      </c>
      <c r="V47" s="281"/>
      <c r="W47" s="774" t="s">
        <v>404</v>
      </c>
      <c r="X47" s="774"/>
      <c r="Y47" s="774"/>
      <c r="Z47" s="281">
        <f>SUM(Z24,Z28)</f>
        <v>90</v>
      </c>
      <c r="AA47" s="185">
        <f>SUM(AA24,AA28)</f>
        <v>0</v>
      </c>
    </row>
    <row r="48" spans="2:27" ht="21" customHeight="1">
      <c r="B48" s="127" t="s">
        <v>347</v>
      </c>
      <c r="C48" s="290" t="s">
        <v>365</v>
      </c>
      <c r="D48" s="176">
        <v>40</v>
      </c>
      <c r="E48" s="176"/>
      <c r="F48" s="113" t="s">
        <v>409</v>
      </c>
      <c r="G48" s="287" t="s">
        <v>452</v>
      </c>
      <c r="H48" s="281">
        <v>200</v>
      </c>
      <c r="I48" s="281"/>
      <c r="J48" s="129"/>
      <c r="K48" s="288"/>
      <c r="L48" s="191"/>
      <c r="M48" s="191"/>
      <c r="N48" s="117"/>
      <c r="O48" s="290"/>
      <c r="P48" s="284"/>
      <c r="Q48" s="284"/>
      <c r="R48" s="115"/>
      <c r="S48" s="872"/>
      <c r="T48" s="817"/>
      <c r="U48" s="281"/>
      <c r="V48" s="281"/>
      <c r="W48" s="774" t="s">
        <v>406</v>
      </c>
      <c r="X48" s="774"/>
      <c r="Y48" s="774"/>
      <c r="Z48" s="281">
        <f>SUM(Z27,Z30:Z32)</f>
        <v>60</v>
      </c>
      <c r="AA48" s="185">
        <f>SUM(AA27,AA30:AA32)</f>
        <v>0</v>
      </c>
    </row>
    <row r="49" spans="2:27" ht="21" customHeight="1" thickBot="1">
      <c r="B49" s="407"/>
      <c r="C49" s="379" t="s">
        <v>778</v>
      </c>
      <c r="D49" s="201">
        <f>SUM(D46:D48)</f>
        <v>260</v>
      </c>
      <c r="E49" s="201">
        <f>SUM(E46:E48)</f>
        <v>0</v>
      </c>
      <c r="F49" s="130" t="s">
        <v>409</v>
      </c>
      <c r="G49" s="289" t="s">
        <v>453</v>
      </c>
      <c r="H49" s="282">
        <v>600</v>
      </c>
      <c r="I49" s="282"/>
      <c r="J49" s="408"/>
      <c r="K49" s="379" t="s">
        <v>778</v>
      </c>
      <c r="L49" s="207">
        <f>SUM(L45:L46)</f>
        <v>20</v>
      </c>
      <c r="M49" s="207">
        <f>SUM(M45:M46)</f>
        <v>0</v>
      </c>
      <c r="N49" s="408"/>
      <c r="O49" s="379" t="s">
        <v>778</v>
      </c>
      <c r="P49" s="184">
        <f>SUM(P44:P47)</f>
        <v>80</v>
      </c>
      <c r="Q49" s="184">
        <f>SUM(Q44:Q47)</f>
        <v>0</v>
      </c>
      <c r="R49" s="409"/>
      <c r="S49" s="867" t="s">
        <v>778</v>
      </c>
      <c r="T49" s="868"/>
      <c r="U49" s="212">
        <f>SUM(U45:U47)</f>
        <v>90</v>
      </c>
      <c r="V49" s="212">
        <f>SUM(V45:V47)</f>
        <v>0</v>
      </c>
      <c r="W49" s="748" t="s">
        <v>407</v>
      </c>
      <c r="X49" s="748"/>
      <c r="Y49" s="748"/>
      <c r="Z49" s="282">
        <f>SUM(Z43:Z48)</f>
        <v>15550</v>
      </c>
      <c r="AA49" s="215">
        <f>SUM(AA43:AA48)</f>
        <v>0</v>
      </c>
    </row>
    <row r="50" spans="2:27" s="15" customFormat="1" ht="19.5">
      <c r="B50" s="470"/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</row>
    <row r="51" spans="2:27" s="15" customFormat="1" ht="19.5">
      <c r="B51" s="509"/>
      <c r="C51" s="510"/>
      <c r="D51" s="510"/>
      <c r="E51" s="510"/>
      <c r="F51" s="510"/>
      <c r="G51" s="510"/>
      <c r="H51" s="510"/>
      <c r="I51" s="510"/>
      <c r="J51" s="510"/>
      <c r="K51" s="510"/>
      <c r="L51" s="510"/>
      <c r="M51" s="510"/>
      <c r="N51" s="510"/>
      <c r="O51" s="510"/>
      <c r="P51" s="510"/>
      <c r="Q51" s="510"/>
      <c r="R51" s="510"/>
      <c r="S51" s="510"/>
      <c r="T51" s="510"/>
      <c r="U51" s="510"/>
      <c r="V51" s="510"/>
      <c r="W51" s="510"/>
      <c r="X51" s="510"/>
      <c r="Y51" s="510"/>
      <c r="Z51" s="510"/>
      <c r="AA51" s="510"/>
    </row>
    <row r="52" spans="2:27" s="15" customFormat="1" ht="18" customHeight="1">
      <c r="B52" s="66" t="s">
        <v>153</v>
      </c>
    </row>
    <row r="53" spans="2:27" s="15" customFormat="1" ht="18" customHeight="1">
      <c r="B53" s="15" t="s">
        <v>408</v>
      </c>
    </row>
  </sheetData>
  <mergeCells count="116">
    <mergeCell ref="S49:T49"/>
    <mergeCell ref="X8:AA9"/>
    <mergeCell ref="X13:AA14"/>
    <mergeCell ref="X20:AA21"/>
    <mergeCell ref="X25:AA26"/>
    <mergeCell ref="X12:Y12"/>
    <mergeCell ref="X19:Y19"/>
    <mergeCell ref="X24:Y24"/>
    <mergeCell ref="X34:Y34"/>
    <mergeCell ref="W49:Y49"/>
    <mergeCell ref="S48:T48"/>
    <mergeCell ref="W48:Y48"/>
    <mergeCell ref="S47:T47"/>
    <mergeCell ref="X38:Y38"/>
    <mergeCell ref="X39:Y39"/>
    <mergeCell ref="X40:Y40"/>
    <mergeCell ref="X41:Y41"/>
    <mergeCell ref="X28:Y28"/>
    <mergeCell ref="X31:Y31"/>
    <mergeCell ref="X27:Y27"/>
    <mergeCell ref="S24:T24"/>
    <mergeCell ref="S16:T16"/>
    <mergeCell ref="S20:T20"/>
    <mergeCell ref="S21:T21"/>
    <mergeCell ref="G38:I39"/>
    <mergeCell ref="G45:I46"/>
    <mergeCell ref="S17:T17"/>
    <mergeCell ref="S8:V9"/>
    <mergeCell ref="S18:V19"/>
    <mergeCell ref="S30:V31"/>
    <mergeCell ref="S43:V44"/>
    <mergeCell ref="K16:M17"/>
    <mergeCell ref="O16:Q17"/>
    <mergeCell ref="K23:M24"/>
    <mergeCell ref="K30:M31"/>
    <mergeCell ref="K36:M37"/>
    <mergeCell ref="K43:M44"/>
    <mergeCell ref="O8:Q9"/>
    <mergeCell ref="O29:Q30"/>
    <mergeCell ref="O34:Q35"/>
    <mergeCell ref="O42:Q43"/>
    <mergeCell ref="S29:T29"/>
    <mergeCell ref="S42:T42"/>
    <mergeCell ref="S40:T40"/>
    <mergeCell ref="S41:T41"/>
    <mergeCell ref="S25:T25"/>
    <mergeCell ref="S26:T26"/>
    <mergeCell ref="G13:I14"/>
    <mergeCell ref="B1:G1"/>
    <mergeCell ref="H1:Q1"/>
    <mergeCell ref="H4:K7"/>
    <mergeCell ref="B2:D3"/>
    <mergeCell ref="B4:D7"/>
    <mergeCell ref="E2:G3"/>
    <mergeCell ref="E4:G7"/>
    <mergeCell ref="C8:E9"/>
    <mergeCell ref="H2:K3"/>
    <mergeCell ref="L2:P3"/>
    <mergeCell ref="L4:P5"/>
    <mergeCell ref="C38:E39"/>
    <mergeCell ref="C44:E45"/>
    <mergeCell ref="G8:I9"/>
    <mergeCell ref="X1:AA1"/>
    <mergeCell ref="W45:Y45"/>
    <mergeCell ref="W46:Y46"/>
    <mergeCell ref="W47:Y47"/>
    <mergeCell ref="W42:Y42"/>
    <mergeCell ref="W43:Y43"/>
    <mergeCell ref="X36:Y36"/>
    <mergeCell ref="X37:Y37"/>
    <mergeCell ref="S35:T35"/>
    <mergeCell ref="S36:T36"/>
    <mergeCell ref="X35:Y35"/>
    <mergeCell ref="S32:T32"/>
    <mergeCell ref="S33:T33"/>
    <mergeCell ref="S34:T34"/>
    <mergeCell ref="X30:Y30"/>
    <mergeCell ref="S37:T37"/>
    <mergeCell ref="S38:T38"/>
    <mergeCell ref="S39:T39"/>
    <mergeCell ref="W44:Y44"/>
    <mergeCell ref="S45:T45"/>
    <mergeCell ref="S46:T46"/>
    <mergeCell ref="X32:Y32"/>
    <mergeCell ref="X33:Y33"/>
    <mergeCell ref="L6:P7"/>
    <mergeCell ref="S22:T22"/>
    <mergeCell ref="S23:T23"/>
    <mergeCell ref="X22:Y22"/>
    <mergeCell ref="X23:Y23"/>
    <mergeCell ref="X16:Y16"/>
    <mergeCell ref="X17:Y17"/>
    <mergeCell ref="X18:Y18"/>
    <mergeCell ref="S15:T15"/>
    <mergeCell ref="S13:T13"/>
    <mergeCell ref="S14:T14"/>
    <mergeCell ref="X15:Y15"/>
    <mergeCell ref="X11:Y11"/>
    <mergeCell ref="S10:T10"/>
    <mergeCell ref="X29:Y29"/>
    <mergeCell ref="Y7:AA7"/>
    <mergeCell ref="S27:T27"/>
    <mergeCell ref="S28:T28"/>
    <mergeCell ref="X10:Y10"/>
    <mergeCell ref="G22:I23"/>
    <mergeCell ref="G29:I30"/>
    <mergeCell ref="Y4:AA4"/>
    <mergeCell ref="Y5:AA5"/>
    <mergeCell ref="S11:T11"/>
    <mergeCell ref="S12:T12"/>
    <mergeCell ref="Y6:AA6"/>
    <mergeCell ref="Q2:Q7"/>
    <mergeCell ref="Y2:AA3"/>
    <mergeCell ref="W2:X7"/>
    <mergeCell ref="R2:V4"/>
    <mergeCell ref="R5:V7"/>
  </mergeCells>
  <phoneticPr fontId="1"/>
  <conditionalFormatting sqref="F11">
    <cfRule type="cellIs" dxfId="139" priority="4" stopIfTrue="1" operator="greaterThan">
      <formula>$D$11</formula>
    </cfRule>
    <cfRule type="cellIs" dxfId="138" priority="5" stopIfTrue="1" operator="greaterThan">
      <formula>$D$12</formula>
    </cfRule>
  </conditionalFormatting>
  <conditionalFormatting sqref="N32">
    <cfRule type="cellIs" dxfId="137" priority="6" stopIfTrue="1" operator="greaterThan">
      <formula>$L$38</formula>
    </cfRule>
    <cfRule type="cellIs" dxfId="136" priority="7" stopIfTrue="1" operator="greaterThan">
      <formula>$L$43</formula>
    </cfRule>
  </conditionalFormatting>
  <conditionalFormatting sqref="R39">
    <cfRule type="cellIs" dxfId="135" priority="1" stopIfTrue="1" operator="greaterThan">
      <formula>$P$31</formula>
    </cfRule>
  </conditionalFormatting>
  <conditionalFormatting sqref="W23:X23">
    <cfRule type="cellIs" dxfId="134" priority="8" stopIfTrue="1" operator="greaterThan">
      <formula>$U$19</formula>
    </cfRule>
    <cfRule type="cellIs" dxfId="133" priority="10" stopIfTrue="1" operator="greaterThan">
      <formula>$U$24</formula>
    </cfRule>
  </conditionalFormatting>
  <conditionalFormatting sqref="W33:X33">
    <cfRule type="cellIs" dxfId="132" priority="9" stopIfTrue="1" operator="greaterThan">
      <formula>$U$16</formula>
    </cfRule>
    <cfRule type="cellIs" dxfId="131" priority="11" stopIfTrue="1" operator="greaterThan">
      <formula>$U$30</formula>
    </cfRule>
  </conditionalFormatting>
  <conditionalFormatting sqref="W35:X35 X36:X41 W38">
    <cfRule type="cellIs" dxfId="130" priority="12" stopIfTrue="1" operator="greaterThan">
      <formula>$U$35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G62"/>
  <sheetViews>
    <sheetView showZeros="0" topLeftCell="A14" zoomScale="55" zoomScaleNormal="55" workbookViewId="0">
      <selection activeCell="AD48" sqref="AD48"/>
    </sheetView>
  </sheetViews>
  <sheetFormatPr defaultRowHeight="13.5"/>
  <cols>
    <col min="1" max="1" width="2.625" style="14" customWidth="1"/>
    <col min="2" max="2" width="3.625" style="52" customWidth="1"/>
    <col min="3" max="3" width="14.375" style="14" customWidth="1"/>
    <col min="4" max="5" width="10.625" style="14" customWidth="1"/>
    <col min="6" max="6" width="3.625" style="52" customWidth="1"/>
    <col min="7" max="7" width="14.25" style="14" customWidth="1"/>
    <col min="8" max="9" width="10.625" style="14" customWidth="1"/>
    <col min="10" max="10" width="3.625" style="52" customWidth="1"/>
    <col min="11" max="11" width="14.25" style="14" customWidth="1"/>
    <col min="12" max="13" width="10.625" style="14" customWidth="1"/>
    <col min="14" max="14" width="3.625" style="52" customWidth="1"/>
    <col min="15" max="15" width="14.25" style="14" customWidth="1"/>
    <col min="16" max="17" width="10.625" style="14" customWidth="1"/>
    <col min="18" max="18" width="3.625" style="52" customWidth="1"/>
    <col min="19" max="19" width="8.875" style="14" customWidth="1"/>
    <col min="20" max="20" width="5.625" style="14" customWidth="1"/>
    <col min="21" max="22" width="10.625" style="14" customWidth="1"/>
    <col min="23" max="23" width="3.625" style="52" customWidth="1"/>
    <col min="24" max="24" width="14" style="14" customWidth="1"/>
    <col min="25" max="26" width="10.625" style="14" customWidth="1"/>
    <col min="27" max="27" width="3.625" style="52" customWidth="1"/>
    <col min="28" max="28" width="14.25" style="14" customWidth="1"/>
    <col min="29" max="30" width="10.625" style="14" customWidth="1"/>
    <col min="31" max="16384" width="9" style="14"/>
  </cols>
  <sheetData>
    <row r="1" spans="2:31" ht="45" customHeight="1" thickBot="1">
      <c r="B1" s="674">
        <f>入力画面!C10</f>
        <v>0</v>
      </c>
      <c r="C1" s="674"/>
      <c r="D1" s="674"/>
      <c r="E1" s="674"/>
      <c r="F1" s="674"/>
      <c r="G1" s="674"/>
      <c r="H1" s="674"/>
      <c r="I1" s="674"/>
      <c r="J1" s="674"/>
      <c r="K1" s="684" t="s">
        <v>652</v>
      </c>
      <c r="L1" s="684"/>
      <c r="M1" s="684"/>
      <c r="N1" s="684"/>
      <c r="O1" s="684"/>
      <c r="P1" s="684"/>
      <c r="Q1" s="684"/>
      <c r="R1" s="684"/>
      <c r="S1" s="684"/>
      <c r="T1" s="684"/>
      <c r="U1" s="87"/>
      <c r="V1" s="87"/>
      <c r="W1" s="155"/>
      <c r="X1" s="153"/>
      <c r="Y1" s="153"/>
      <c r="Z1" s="153"/>
      <c r="AA1" s="156"/>
      <c r="AB1" s="683" t="s">
        <v>936</v>
      </c>
      <c r="AC1" s="683"/>
      <c r="AD1" s="683"/>
      <c r="AE1" s="104"/>
    </row>
    <row r="2" spans="2:31" ht="20.100000000000001" customHeight="1">
      <c r="B2" s="899" t="s">
        <v>343</v>
      </c>
      <c r="C2" s="900"/>
      <c r="D2" s="901"/>
      <c r="E2" s="905" t="s">
        <v>342</v>
      </c>
      <c r="F2" s="905"/>
      <c r="G2" s="905"/>
      <c r="H2" s="905"/>
      <c r="I2" s="905" t="s">
        <v>341</v>
      </c>
      <c r="J2" s="905"/>
      <c r="K2" s="905"/>
      <c r="L2" s="905"/>
      <c r="M2" s="907" t="s">
        <v>340</v>
      </c>
      <c r="N2" s="900"/>
      <c r="O2" s="900"/>
      <c r="P2" s="900"/>
      <c r="Q2" s="900"/>
      <c r="R2" s="900"/>
      <c r="S2" s="900"/>
      <c r="T2" s="900"/>
      <c r="U2" s="909" t="s">
        <v>339</v>
      </c>
      <c r="V2" s="912">
        <f>入力画面!C12</f>
        <v>0</v>
      </c>
      <c r="W2" s="913"/>
      <c r="X2" s="913"/>
      <c r="Y2" s="914"/>
      <c r="Z2" s="909" t="s">
        <v>338</v>
      </c>
      <c r="AA2" s="915" t="s">
        <v>337</v>
      </c>
      <c r="AB2" s="916"/>
      <c r="AC2" s="916"/>
      <c r="AD2" s="917"/>
      <c r="AE2" s="104"/>
    </row>
    <row r="3" spans="2:31" ht="20.100000000000001" customHeight="1">
      <c r="B3" s="902"/>
      <c r="C3" s="903"/>
      <c r="D3" s="904"/>
      <c r="E3" s="906"/>
      <c r="F3" s="906"/>
      <c r="G3" s="906"/>
      <c r="H3" s="906"/>
      <c r="I3" s="906"/>
      <c r="J3" s="906"/>
      <c r="K3" s="906"/>
      <c r="L3" s="906"/>
      <c r="M3" s="908"/>
      <c r="N3" s="903"/>
      <c r="O3" s="903"/>
      <c r="P3" s="903"/>
      <c r="Q3" s="903"/>
      <c r="R3" s="903"/>
      <c r="S3" s="903"/>
      <c r="T3" s="903"/>
      <c r="U3" s="910"/>
      <c r="V3" s="886"/>
      <c r="W3" s="887"/>
      <c r="X3" s="887"/>
      <c r="Y3" s="888"/>
      <c r="Z3" s="910"/>
      <c r="AA3" s="918"/>
      <c r="AB3" s="919"/>
      <c r="AC3" s="919"/>
      <c r="AD3" s="920"/>
      <c r="AE3" s="104"/>
    </row>
    <row r="4" spans="2:31" ht="21.95" customHeight="1">
      <c r="B4" s="921">
        <f>入力画面!C4</f>
        <v>0</v>
      </c>
      <c r="C4" s="922"/>
      <c r="D4" s="923"/>
      <c r="E4" s="930">
        <f>入力画面!B4</f>
        <v>0</v>
      </c>
      <c r="F4" s="931"/>
      <c r="G4" s="931"/>
      <c r="H4" s="932"/>
      <c r="I4" s="939">
        <f>AD51</f>
        <v>0</v>
      </c>
      <c r="J4" s="925"/>
      <c r="K4" s="925"/>
      <c r="L4" s="925"/>
      <c r="M4" s="941">
        <f>入力画面!C6</f>
        <v>0</v>
      </c>
      <c r="N4" s="942"/>
      <c r="O4" s="942"/>
      <c r="P4" s="942"/>
      <c r="Q4" s="942"/>
      <c r="R4" s="942"/>
      <c r="S4" s="942"/>
      <c r="T4" s="943"/>
      <c r="U4" s="910"/>
      <c r="V4" s="886"/>
      <c r="W4" s="887"/>
      <c r="X4" s="887"/>
      <c r="Y4" s="888"/>
      <c r="Z4" s="910"/>
      <c r="AA4" s="874" t="s">
        <v>336</v>
      </c>
      <c r="AB4" s="875"/>
      <c r="AC4" s="875"/>
      <c r="AD4" s="876"/>
      <c r="AE4" s="105"/>
    </row>
    <row r="5" spans="2:31" ht="21.95" customHeight="1">
      <c r="B5" s="924"/>
      <c r="C5" s="925"/>
      <c r="D5" s="926"/>
      <c r="E5" s="933"/>
      <c r="F5" s="934"/>
      <c r="G5" s="934"/>
      <c r="H5" s="935"/>
      <c r="I5" s="939"/>
      <c r="J5" s="925"/>
      <c r="K5" s="925"/>
      <c r="L5" s="925"/>
      <c r="M5" s="886"/>
      <c r="N5" s="887"/>
      <c r="O5" s="887"/>
      <c r="P5" s="887"/>
      <c r="Q5" s="887"/>
      <c r="R5" s="887"/>
      <c r="S5" s="887"/>
      <c r="T5" s="888"/>
      <c r="U5" s="910"/>
      <c r="V5" s="877">
        <f>入力画面!C13</f>
        <v>0</v>
      </c>
      <c r="W5" s="878"/>
      <c r="X5" s="878"/>
      <c r="Y5" s="879"/>
      <c r="Z5" s="910"/>
      <c r="AA5" s="883" t="s">
        <v>696</v>
      </c>
      <c r="AB5" s="884"/>
      <c r="AC5" s="884"/>
      <c r="AD5" s="885"/>
      <c r="AE5" s="104"/>
    </row>
    <row r="6" spans="2:31" ht="21.95" customHeight="1">
      <c r="B6" s="924"/>
      <c r="C6" s="925"/>
      <c r="D6" s="926"/>
      <c r="E6" s="933"/>
      <c r="F6" s="934"/>
      <c r="G6" s="934"/>
      <c r="H6" s="935"/>
      <c r="I6" s="939"/>
      <c r="J6" s="925"/>
      <c r="K6" s="925"/>
      <c r="L6" s="925"/>
      <c r="M6" s="886">
        <f>入力画面!C8</f>
        <v>0</v>
      </c>
      <c r="N6" s="887"/>
      <c r="O6" s="887"/>
      <c r="P6" s="887"/>
      <c r="Q6" s="887"/>
      <c r="R6" s="887"/>
      <c r="S6" s="887"/>
      <c r="T6" s="888"/>
      <c r="U6" s="910"/>
      <c r="V6" s="877"/>
      <c r="W6" s="878"/>
      <c r="X6" s="878"/>
      <c r="Y6" s="879"/>
      <c r="Z6" s="910"/>
      <c r="AA6" s="883" t="s">
        <v>335</v>
      </c>
      <c r="AB6" s="884"/>
      <c r="AC6" s="884"/>
      <c r="AD6" s="885"/>
      <c r="AE6" s="104"/>
    </row>
    <row r="7" spans="2:31" ht="21.95" customHeight="1" thickBot="1">
      <c r="B7" s="927"/>
      <c r="C7" s="928"/>
      <c r="D7" s="929"/>
      <c r="E7" s="936"/>
      <c r="F7" s="937"/>
      <c r="G7" s="937"/>
      <c r="H7" s="938"/>
      <c r="I7" s="940"/>
      <c r="J7" s="928"/>
      <c r="K7" s="928"/>
      <c r="L7" s="928"/>
      <c r="M7" s="889"/>
      <c r="N7" s="890"/>
      <c r="O7" s="890"/>
      <c r="P7" s="890"/>
      <c r="Q7" s="890"/>
      <c r="R7" s="890"/>
      <c r="S7" s="890"/>
      <c r="T7" s="891"/>
      <c r="U7" s="911"/>
      <c r="V7" s="880"/>
      <c r="W7" s="881"/>
      <c r="X7" s="881"/>
      <c r="Y7" s="882"/>
      <c r="Z7" s="911"/>
      <c r="AA7" s="892" t="s">
        <v>334</v>
      </c>
      <c r="AB7" s="893"/>
      <c r="AC7" s="893"/>
      <c r="AD7" s="894"/>
      <c r="AE7" s="105"/>
    </row>
    <row r="8" spans="2:31" ht="21.95" customHeight="1">
      <c r="B8" s="944" t="s">
        <v>333</v>
      </c>
      <c r="C8" s="945"/>
      <c r="D8" s="945"/>
      <c r="E8" s="945"/>
      <c r="F8" s="412"/>
      <c r="G8" s="948" t="s">
        <v>804</v>
      </c>
      <c r="H8" s="948"/>
      <c r="I8" s="949"/>
      <c r="J8" s="412"/>
      <c r="K8" s="948" t="s">
        <v>805</v>
      </c>
      <c r="L8" s="948"/>
      <c r="M8" s="949"/>
      <c r="N8" s="412"/>
      <c r="O8" s="948" t="s">
        <v>806</v>
      </c>
      <c r="P8" s="948"/>
      <c r="Q8" s="949"/>
      <c r="R8" s="412"/>
      <c r="S8" s="948" t="s">
        <v>807</v>
      </c>
      <c r="T8" s="948"/>
      <c r="U8" s="948"/>
      <c r="V8" s="949"/>
      <c r="W8" s="412"/>
      <c r="X8" s="948" t="s">
        <v>808</v>
      </c>
      <c r="Y8" s="948"/>
      <c r="Z8" s="949"/>
      <c r="AA8" s="412"/>
      <c r="AB8" s="948" t="s">
        <v>809</v>
      </c>
      <c r="AC8" s="948"/>
      <c r="AD8" s="951"/>
      <c r="AE8" s="105"/>
    </row>
    <row r="9" spans="2:31" ht="21.95" customHeight="1">
      <c r="B9" s="946"/>
      <c r="C9" s="947"/>
      <c r="D9" s="947"/>
      <c r="E9" s="947"/>
      <c r="F9" s="413"/>
      <c r="G9" s="897"/>
      <c r="H9" s="897"/>
      <c r="I9" s="950"/>
      <c r="J9" s="413"/>
      <c r="K9" s="897"/>
      <c r="L9" s="897"/>
      <c r="M9" s="950"/>
      <c r="N9" s="413"/>
      <c r="O9" s="897"/>
      <c r="P9" s="897"/>
      <c r="Q9" s="950"/>
      <c r="R9" s="413"/>
      <c r="S9" s="897"/>
      <c r="T9" s="897"/>
      <c r="U9" s="897"/>
      <c r="V9" s="950"/>
      <c r="W9" s="413"/>
      <c r="X9" s="897"/>
      <c r="Y9" s="897"/>
      <c r="Z9" s="950"/>
      <c r="AA9" s="413"/>
      <c r="AB9" s="897"/>
      <c r="AC9" s="897"/>
      <c r="AD9" s="898"/>
      <c r="AE9" s="105"/>
    </row>
    <row r="10" spans="2:31" ht="21.95" customHeight="1">
      <c r="B10" s="189" t="s">
        <v>344</v>
      </c>
      <c r="C10" s="56" t="s">
        <v>669</v>
      </c>
      <c r="D10" s="346">
        <v>30</v>
      </c>
      <c r="E10" s="346">
        <v>0</v>
      </c>
      <c r="F10" s="79" t="s">
        <v>347</v>
      </c>
      <c r="G10" s="292" t="s">
        <v>454</v>
      </c>
      <c r="H10" s="351">
        <v>10</v>
      </c>
      <c r="I10" s="351">
        <v>0</v>
      </c>
      <c r="J10" s="79" t="s">
        <v>347</v>
      </c>
      <c r="K10" s="292" t="s">
        <v>390</v>
      </c>
      <c r="L10" s="355">
        <v>20</v>
      </c>
      <c r="M10" s="355">
        <v>0</v>
      </c>
      <c r="N10" s="79" t="s">
        <v>347</v>
      </c>
      <c r="O10" s="56" t="s">
        <v>450</v>
      </c>
      <c r="P10" s="355">
        <v>20</v>
      </c>
      <c r="Q10" s="355">
        <v>0</v>
      </c>
      <c r="R10" s="79" t="s">
        <v>347</v>
      </c>
      <c r="S10" s="952" t="s">
        <v>455</v>
      </c>
      <c r="T10" s="952"/>
      <c r="U10" s="355">
        <v>10</v>
      </c>
      <c r="V10" s="355">
        <v>0</v>
      </c>
      <c r="W10" s="79" t="s">
        <v>347</v>
      </c>
      <c r="X10" s="292" t="s">
        <v>315</v>
      </c>
      <c r="Y10" s="355">
        <v>10</v>
      </c>
      <c r="Z10" s="355">
        <v>0</v>
      </c>
      <c r="AA10" s="79" t="s">
        <v>347</v>
      </c>
      <c r="AB10" s="56" t="s">
        <v>314</v>
      </c>
      <c r="AC10" s="361">
        <v>20</v>
      </c>
      <c r="AD10" s="368">
        <v>0</v>
      </c>
      <c r="AE10" s="105"/>
    </row>
    <row r="11" spans="2:31" ht="21.95" customHeight="1">
      <c r="B11" s="127"/>
      <c r="C11" s="294"/>
      <c r="D11" s="347"/>
      <c r="E11" s="347">
        <v>0</v>
      </c>
      <c r="F11" s="442" t="s">
        <v>347</v>
      </c>
      <c r="G11" s="430" t="s">
        <v>456</v>
      </c>
      <c r="H11" s="491" t="s">
        <v>753</v>
      </c>
      <c r="I11" s="490">
        <v>0</v>
      </c>
      <c r="J11" s="79" t="s">
        <v>347</v>
      </c>
      <c r="K11" s="292" t="s">
        <v>392</v>
      </c>
      <c r="L11" s="359">
        <v>20</v>
      </c>
      <c r="M11" s="360">
        <v>0</v>
      </c>
      <c r="N11" s="79" t="s">
        <v>347</v>
      </c>
      <c r="O11" s="56" t="s">
        <v>293</v>
      </c>
      <c r="P11" s="355">
        <v>10</v>
      </c>
      <c r="Q11" s="357">
        <v>0</v>
      </c>
      <c r="R11" s="79" t="s">
        <v>347</v>
      </c>
      <c r="S11" s="952" t="s">
        <v>457</v>
      </c>
      <c r="T11" s="952"/>
      <c r="U11" s="359">
        <v>20</v>
      </c>
      <c r="V11" s="359">
        <v>0</v>
      </c>
      <c r="W11" s="79" t="s">
        <v>347</v>
      </c>
      <c r="X11" s="292" t="s">
        <v>393</v>
      </c>
      <c r="Y11" s="355">
        <v>10</v>
      </c>
      <c r="Z11" s="355">
        <v>0</v>
      </c>
      <c r="AA11" s="79"/>
      <c r="AB11" s="292"/>
      <c r="AC11" s="357"/>
      <c r="AD11" s="369"/>
      <c r="AE11" s="105"/>
    </row>
    <row r="12" spans="2:31" ht="21.95" customHeight="1">
      <c r="B12" s="124"/>
      <c r="C12" s="342"/>
      <c r="D12" s="474"/>
      <c r="E12" s="346"/>
      <c r="F12" s="79"/>
      <c r="G12" s="292"/>
      <c r="H12" s="217"/>
      <c r="I12" s="217"/>
      <c r="J12" s="79" t="s">
        <v>630</v>
      </c>
      <c r="K12" s="292" t="s">
        <v>744</v>
      </c>
      <c r="L12" s="351">
        <v>10</v>
      </c>
      <c r="M12" s="360">
        <v>0</v>
      </c>
      <c r="N12" s="79"/>
      <c r="O12" s="56"/>
      <c r="P12" s="361"/>
      <c r="Q12" s="361"/>
      <c r="R12" s="79" t="s">
        <v>347</v>
      </c>
      <c r="S12" s="952" t="s">
        <v>458</v>
      </c>
      <c r="T12" s="952"/>
      <c r="U12" s="359">
        <v>10</v>
      </c>
      <c r="V12" s="355">
        <v>0</v>
      </c>
      <c r="W12" s="79"/>
      <c r="X12" s="56"/>
      <c r="Y12" s="356"/>
      <c r="Z12" s="367"/>
      <c r="AA12" s="416"/>
      <c r="AB12" s="417" t="s">
        <v>828</v>
      </c>
      <c r="AC12" s="357">
        <f>SUM(AC10)</f>
        <v>20</v>
      </c>
      <c r="AD12" s="369">
        <f>SUM(AD10)</f>
        <v>0</v>
      </c>
      <c r="AE12" s="105"/>
    </row>
    <row r="13" spans="2:31" ht="21.95" customHeight="1">
      <c r="B13" s="489" t="s">
        <v>347</v>
      </c>
      <c r="C13" s="462" t="s">
        <v>459</v>
      </c>
      <c r="D13" s="491" t="s">
        <v>753</v>
      </c>
      <c r="E13" s="490">
        <v>0</v>
      </c>
      <c r="F13" s="79"/>
      <c r="G13" s="292"/>
      <c r="H13" s="217"/>
      <c r="I13" s="217"/>
      <c r="J13" s="79"/>
      <c r="K13" s="292"/>
      <c r="L13" s="360"/>
      <c r="M13" s="360"/>
      <c r="N13" s="79"/>
      <c r="O13" s="56"/>
      <c r="P13" s="361"/>
      <c r="Q13" s="361"/>
      <c r="R13" s="442" t="s">
        <v>347</v>
      </c>
      <c r="S13" s="953" t="s">
        <v>460</v>
      </c>
      <c r="T13" s="953"/>
      <c r="U13" s="491" t="s">
        <v>753</v>
      </c>
      <c r="V13" s="443">
        <v>0</v>
      </c>
      <c r="W13" s="79"/>
      <c r="X13" s="292"/>
      <c r="Y13" s="357">
        <v>0</v>
      </c>
      <c r="Z13" s="357">
        <v>0</v>
      </c>
      <c r="AA13" s="415"/>
      <c r="AB13" s="895" t="s">
        <v>824</v>
      </c>
      <c r="AC13" s="895"/>
      <c r="AD13" s="896"/>
      <c r="AE13" s="105"/>
    </row>
    <row r="14" spans="2:31" ht="21.95" customHeight="1">
      <c r="B14" s="124" t="s">
        <v>347</v>
      </c>
      <c r="C14" s="342" t="s">
        <v>461</v>
      </c>
      <c r="D14" s="346">
        <v>10</v>
      </c>
      <c r="E14" s="346">
        <v>0</v>
      </c>
      <c r="F14" s="79"/>
      <c r="G14" s="292"/>
      <c r="H14" s="217"/>
      <c r="I14" s="217"/>
      <c r="J14" s="79"/>
      <c r="K14" s="292"/>
      <c r="L14" s="360">
        <v>0</v>
      </c>
      <c r="M14" s="360"/>
      <c r="N14" s="106"/>
      <c r="O14" s="59"/>
      <c r="P14" s="357"/>
      <c r="Q14" s="357"/>
      <c r="R14" s="79" t="s">
        <v>347</v>
      </c>
      <c r="S14" s="952" t="s">
        <v>405</v>
      </c>
      <c r="T14" s="952"/>
      <c r="U14" s="359">
        <v>10</v>
      </c>
      <c r="V14" s="359">
        <v>0</v>
      </c>
      <c r="W14" s="154"/>
      <c r="X14" s="292"/>
      <c r="Y14" s="357"/>
      <c r="Z14" s="357"/>
      <c r="AA14" s="413"/>
      <c r="AB14" s="897"/>
      <c r="AC14" s="897"/>
      <c r="AD14" s="898"/>
      <c r="AE14" s="105"/>
    </row>
    <row r="15" spans="2:31" ht="21.95" customHeight="1">
      <c r="B15" s="124" t="s">
        <v>347</v>
      </c>
      <c r="C15" s="342" t="s">
        <v>462</v>
      </c>
      <c r="D15" s="346">
        <v>10</v>
      </c>
      <c r="E15" s="346">
        <v>0</v>
      </c>
      <c r="F15" s="79"/>
      <c r="G15" s="292"/>
      <c r="H15" s="217"/>
      <c r="I15" s="217"/>
      <c r="J15" s="79"/>
      <c r="K15" s="292"/>
      <c r="L15" s="360"/>
      <c r="M15" s="360"/>
      <c r="N15" s="416"/>
      <c r="O15" s="417" t="s">
        <v>828</v>
      </c>
      <c r="P15" s="357">
        <f>SUM(P10:P11)</f>
        <v>30</v>
      </c>
      <c r="Q15" s="357">
        <f>SUM(Q10:Q11)</f>
        <v>0</v>
      </c>
      <c r="R15" s="79" t="s">
        <v>347</v>
      </c>
      <c r="S15" s="956" t="s">
        <v>463</v>
      </c>
      <c r="T15" s="957"/>
      <c r="U15" s="361">
        <v>30</v>
      </c>
      <c r="V15" s="361">
        <v>0</v>
      </c>
      <c r="W15" s="154"/>
      <c r="X15" s="292"/>
      <c r="Y15" s="357"/>
      <c r="Z15" s="357"/>
      <c r="AA15" s="79" t="s">
        <v>347</v>
      </c>
      <c r="AB15" s="292" t="s">
        <v>295</v>
      </c>
      <c r="AC15" s="355">
        <v>10</v>
      </c>
      <c r="AD15" s="369">
        <v>0</v>
      </c>
      <c r="AE15" s="107"/>
    </row>
    <row r="16" spans="2:31" ht="21.95" customHeight="1">
      <c r="B16" s="124" t="s">
        <v>347</v>
      </c>
      <c r="C16" s="342" t="s">
        <v>464</v>
      </c>
      <c r="D16" s="346">
        <v>30</v>
      </c>
      <c r="E16" s="346">
        <v>0</v>
      </c>
      <c r="F16" s="79"/>
      <c r="G16" s="292"/>
      <c r="H16" s="217"/>
      <c r="I16" s="217"/>
      <c r="J16" s="79"/>
      <c r="K16" s="292"/>
      <c r="L16" s="360"/>
      <c r="M16" s="360"/>
      <c r="N16" s="414"/>
      <c r="O16" s="954" t="s">
        <v>814</v>
      </c>
      <c r="P16" s="954"/>
      <c r="Q16" s="955"/>
      <c r="R16" s="79"/>
      <c r="S16" s="956"/>
      <c r="T16" s="957"/>
      <c r="U16" s="361"/>
      <c r="V16" s="361"/>
      <c r="W16" s="154"/>
      <c r="X16" s="292"/>
      <c r="Y16" s="357"/>
      <c r="Z16" s="357"/>
      <c r="AA16" s="79"/>
      <c r="AB16" s="292"/>
      <c r="AC16" s="355"/>
      <c r="AD16" s="369"/>
      <c r="AE16" s="107"/>
    </row>
    <row r="17" spans="2:31" ht="21.95" customHeight="1">
      <c r="B17" s="489" t="s">
        <v>347</v>
      </c>
      <c r="C17" s="462" t="s">
        <v>465</v>
      </c>
      <c r="D17" s="491" t="s">
        <v>874</v>
      </c>
      <c r="E17" s="490">
        <v>0</v>
      </c>
      <c r="F17" s="79"/>
      <c r="G17" s="292"/>
      <c r="H17" s="176"/>
      <c r="I17" s="176"/>
      <c r="J17" s="416"/>
      <c r="K17" s="417" t="s">
        <v>828</v>
      </c>
      <c r="L17" s="357">
        <f>SUM(L10:L12)</f>
        <v>50</v>
      </c>
      <c r="M17" s="355">
        <f>SUM(M10:M12)</f>
        <v>0</v>
      </c>
      <c r="N17" s="413"/>
      <c r="O17" s="897"/>
      <c r="P17" s="897"/>
      <c r="Q17" s="950"/>
      <c r="R17" s="79"/>
      <c r="S17" s="952"/>
      <c r="T17" s="952"/>
      <c r="U17" s="357"/>
      <c r="V17" s="357"/>
      <c r="W17" s="416"/>
      <c r="X17" s="417" t="s">
        <v>828</v>
      </c>
      <c r="Y17" s="357">
        <f>SUM(Y10:Y15)</f>
        <v>20</v>
      </c>
      <c r="Z17" s="357">
        <f>SUM(Z10:Z15)</f>
        <v>0</v>
      </c>
      <c r="AA17" s="416"/>
      <c r="AB17" s="417" t="s">
        <v>828</v>
      </c>
      <c r="AC17" s="370">
        <f>SUM(AC15)</f>
        <v>10</v>
      </c>
      <c r="AD17" s="371">
        <f>SUM(AD15)</f>
        <v>0</v>
      </c>
      <c r="AE17" s="107"/>
    </row>
    <row r="18" spans="2:31" ht="21.95" customHeight="1">
      <c r="B18" s="124" t="s">
        <v>347</v>
      </c>
      <c r="C18" s="343" t="s">
        <v>913</v>
      </c>
      <c r="D18" s="346">
        <v>10</v>
      </c>
      <c r="E18" s="346">
        <v>0</v>
      </c>
      <c r="F18" s="108"/>
      <c r="G18" s="59"/>
      <c r="H18" s="178"/>
      <c r="I18" s="178"/>
      <c r="J18" s="414"/>
      <c r="K18" s="954" t="s">
        <v>813</v>
      </c>
      <c r="L18" s="954"/>
      <c r="M18" s="955"/>
      <c r="N18" s="79" t="s">
        <v>347</v>
      </c>
      <c r="O18" s="56" t="s">
        <v>58</v>
      </c>
      <c r="P18" s="355">
        <v>10</v>
      </c>
      <c r="Q18" s="355">
        <v>0</v>
      </c>
      <c r="R18" s="79"/>
      <c r="S18" s="952"/>
      <c r="T18" s="952"/>
      <c r="U18" s="357"/>
      <c r="V18" s="357"/>
      <c r="W18" s="414"/>
      <c r="X18" s="954" t="s">
        <v>821</v>
      </c>
      <c r="Y18" s="954"/>
      <c r="Z18" s="955"/>
      <c r="AA18" s="415"/>
      <c r="AB18" s="895" t="s">
        <v>825</v>
      </c>
      <c r="AC18" s="895"/>
      <c r="AD18" s="896"/>
      <c r="AE18" s="107"/>
    </row>
    <row r="19" spans="2:31" ht="21.95" customHeight="1">
      <c r="B19" s="124" t="s">
        <v>347</v>
      </c>
      <c r="C19" s="343" t="s">
        <v>466</v>
      </c>
      <c r="D19" s="346">
        <v>10</v>
      </c>
      <c r="E19" s="346">
        <v>0</v>
      </c>
      <c r="F19" s="416"/>
      <c r="G19" s="417" t="s">
        <v>828</v>
      </c>
      <c r="H19" s="353">
        <f>SUM(H10:H11)</f>
        <v>10</v>
      </c>
      <c r="I19" s="353">
        <f>SUM(I10:I11)</f>
        <v>0</v>
      </c>
      <c r="J19" s="413"/>
      <c r="K19" s="897"/>
      <c r="L19" s="897"/>
      <c r="M19" s="950"/>
      <c r="N19" s="79" t="s">
        <v>347</v>
      </c>
      <c r="O19" s="56" t="s">
        <v>60</v>
      </c>
      <c r="P19" s="361">
        <v>10</v>
      </c>
      <c r="Q19" s="361">
        <v>0</v>
      </c>
      <c r="R19" s="79"/>
      <c r="S19" s="952"/>
      <c r="T19" s="952"/>
      <c r="U19" s="357"/>
      <c r="V19" s="357"/>
      <c r="W19" s="413"/>
      <c r="X19" s="897"/>
      <c r="Y19" s="897"/>
      <c r="Z19" s="950"/>
      <c r="AA19" s="413"/>
      <c r="AB19" s="897"/>
      <c r="AC19" s="897"/>
      <c r="AD19" s="898"/>
      <c r="AE19" s="107"/>
    </row>
    <row r="20" spans="2:31" ht="21.95" customHeight="1">
      <c r="B20" s="124" t="s">
        <v>347</v>
      </c>
      <c r="C20" s="343" t="s">
        <v>714</v>
      </c>
      <c r="D20" s="346">
        <v>10</v>
      </c>
      <c r="E20" s="346">
        <v>0</v>
      </c>
      <c r="F20" s="414"/>
      <c r="G20" s="954" t="s">
        <v>810</v>
      </c>
      <c r="H20" s="954"/>
      <c r="I20" s="955"/>
      <c r="J20" s="79" t="s">
        <v>347</v>
      </c>
      <c r="K20" s="293" t="s">
        <v>22</v>
      </c>
      <c r="L20" s="355">
        <v>10</v>
      </c>
      <c r="M20" s="355">
        <v>0</v>
      </c>
      <c r="N20" s="79" t="s">
        <v>347</v>
      </c>
      <c r="O20" s="56" t="s">
        <v>907</v>
      </c>
      <c r="P20" s="361">
        <v>10</v>
      </c>
      <c r="Q20" s="361">
        <v>0</v>
      </c>
      <c r="R20" s="79"/>
      <c r="S20" s="952"/>
      <c r="T20" s="952"/>
      <c r="U20" s="357"/>
      <c r="V20" s="357"/>
      <c r="W20" s="79" t="s">
        <v>347</v>
      </c>
      <c r="X20" s="292" t="s">
        <v>400</v>
      </c>
      <c r="Y20" s="355">
        <v>20</v>
      </c>
      <c r="Z20" s="361">
        <v>0</v>
      </c>
      <c r="AA20" s="79" t="s">
        <v>347</v>
      </c>
      <c r="AB20" s="292" t="s">
        <v>467</v>
      </c>
      <c r="AC20" s="352">
        <v>10</v>
      </c>
      <c r="AD20" s="372"/>
      <c r="AE20" s="107"/>
    </row>
    <row r="21" spans="2:31" ht="21.95" customHeight="1">
      <c r="B21" s="124" t="s">
        <v>347</v>
      </c>
      <c r="C21" s="342" t="s">
        <v>469</v>
      </c>
      <c r="D21" s="346">
        <v>10</v>
      </c>
      <c r="E21" s="346">
        <v>0</v>
      </c>
      <c r="F21" s="413"/>
      <c r="G21" s="897"/>
      <c r="H21" s="897"/>
      <c r="I21" s="950"/>
      <c r="J21" s="79" t="s">
        <v>347</v>
      </c>
      <c r="K21" s="293" t="s">
        <v>377</v>
      </c>
      <c r="L21" s="355">
        <v>10</v>
      </c>
      <c r="M21" s="355">
        <v>0</v>
      </c>
      <c r="N21" s="79"/>
      <c r="O21" s="56"/>
      <c r="P21" s="357"/>
      <c r="Q21" s="357">
        <v>0</v>
      </c>
      <c r="R21" s="418"/>
      <c r="S21" s="958" t="s">
        <v>828</v>
      </c>
      <c r="T21" s="959"/>
      <c r="U21" s="357">
        <f>SUM(U10:U16)</f>
        <v>80</v>
      </c>
      <c r="V21" s="357">
        <f>SUM(V10:V16)</f>
        <v>0</v>
      </c>
      <c r="W21" s="154"/>
      <c r="X21" s="292"/>
      <c r="Y21" s="357"/>
      <c r="Z21" s="357"/>
      <c r="AA21" s="79" t="s">
        <v>347</v>
      </c>
      <c r="AB21" s="56" t="s">
        <v>366</v>
      </c>
      <c r="AC21" s="352">
        <v>10</v>
      </c>
      <c r="AD21" s="372">
        <v>0</v>
      </c>
      <c r="AE21" s="107"/>
    </row>
    <row r="22" spans="2:31" ht="21.95" customHeight="1">
      <c r="B22" s="124" t="s">
        <v>347</v>
      </c>
      <c r="C22" s="342" t="s">
        <v>471</v>
      </c>
      <c r="D22" s="346">
        <v>10</v>
      </c>
      <c r="E22" s="346">
        <v>0</v>
      </c>
      <c r="F22" s="79" t="s">
        <v>347</v>
      </c>
      <c r="G22" s="60" t="s">
        <v>361</v>
      </c>
      <c r="H22" s="346">
        <v>50</v>
      </c>
      <c r="I22" s="352">
        <v>0</v>
      </c>
      <c r="J22" s="79" t="s">
        <v>347</v>
      </c>
      <c r="K22" s="292" t="s">
        <v>24</v>
      </c>
      <c r="L22" s="355">
        <v>10</v>
      </c>
      <c r="M22" s="355">
        <v>0</v>
      </c>
      <c r="N22" s="79"/>
      <c r="O22" s="56"/>
      <c r="P22" s="357"/>
      <c r="Q22" s="357">
        <v>0</v>
      </c>
      <c r="R22" s="414"/>
      <c r="S22" s="954" t="s">
        <v>818</v>
      </c>
      <c r="T22" s="954"/>
      <c r="U22" s="954"/>
      <c r="V22" s="955"/>
      <c r="W22" s="79"/>
      <c r="X22" s="292"/>
      <c r="Y22" s="357">
        <v>0</v>
      </c>
      <c r="Z22" s="357">
        <v>0</v>
      </c>
      <c r="AA22" s="79" t="s">
        <v>347</v>
      </c>
      <c r="AB22" s="292" t="s">
        <v>468</v>
      </c>
      <c r="AC22" s="352">
        <v>10</v>
      </c>
      <c r="AD22" s="372">
        <v>0</v>
      </c>
      <c r="AE22" s="107"/>
    </row>
    <row r="23" spans="2:31" ht="21.95" customHeight="1">
      <c r="B23" s="124" t="s">
        <v>347</v>
      </c>
      <c r="C23" s="342" t="s">
        <v>472</v>
      </c>
      <c r="D23" s="346">
        <v>10</v>
      </c>
      <c r="E23" s="346">
        <v>0</v>
      </c>
      <c r="F23" s="79" t="s">
        <v>347</v>
      </c>
      <c r="G23" s="60" t="s">
        <v>362</v>
      </c>
      <c r="H23" s="347">
        <v>10</v>
      </c>
      <c r="I23" s="352">
        <v>0</v>
      </c>
      <c r="J23" s="79" t="s">
        <v>347</v>
      </c>
      <c r="K23" s="293" t="s">
        <v>25</v>
      </c>
      <c r="L23" s="355">
        <v>10</v>
      </c>
      <c r="M23" s="357">
        <v>0</v>
      </c>
      <c r="N23" s="79"/>
      <c r="O23" s="56"/>
      <c r="P23" s="357"/>
      <c r="Q23" s="357"/>
      <c r="R23" s="413"/>
      <c r="S23" s="897"/>
      <c r="T23" s="897"/>
      <c r="U23" s="897"/>
      <c r="V23" s="950"/>
      <c r="W23" s="154"/>
      <c r="X23" s="292"/>
      <c r="Y23" s="357"/>
      <c r="Z23" s="357"/>
      <c r="AA23" s="442" t="s">
        <v>347</v>
      </c>
      <c r="AB23" s="430" t="s">
        <v>470</v>
      </c>
      <c r="AC23" s="491" t="s">
        <v>859</v>
      </c>
      <c r="AD23" s="492">
        <v>0</v>
      </c>
      <c r="AE23" s="107"/>
    </row>
    <row r="24" spans="2:31" ht="21.95" customHeight="1">
      <c r="B24" s="124" t="s">
        <v>347</v>
      </c>
      <c r="C24" s="342" t="s">
        <v>474</v>
      </c>
      <c r="D24" s="346">
        <v>10</v>
      </c>
      <c r="E24" s="346">
        <v>0</v>
      </c>
      <c r="F24" s="79" t="s">
        <v>347</v>
      </c>
      <c r="G24" s="60" t="s">
        <v>473</v>
      </c>
      <c r="H24" s="352">
        <v>10</v>
      </c>
      <c r="I24" s="352">
        <v>0</v>
      </c>
      <c r="J24" s="79" t="s">
        <v>347</v>
      </c>
      <c r="K24" s="293" t="s">
        <v>26</v>
      </c>
      <c r="L24" s="361">
        <v>20</v>
      </c>
      <c r="M24" s="362">
        <v>0</v>
      </c>
      <c r="N24" s="108"/>
      <c r="O24" s="56"/>
      <c r="P24" s="361"/>
      <c r="Q24" s="361"/>
      <c r="R24" s="79" t="s">
        <v>347</v>
      </c>
      <c r="S24" s="960" t="s">
        <v>85</v>
      </c>
      <c r="T24" s="960"/>
      <c r="U24" s="355">
        <v>20</v>
      </c>
      <c r="V24" s="355">
        <v>0</v>
      </c>
      <c r="W24" s="154"/>
      <c r="X24" s="292"/>
      <c r="Y24" s="357"/>
      <c r="Z24" s="357"/>
      <c r="AA24" s="79"/>
      <c r="AB24" s="56"/>
      <c r="AC24" s="352"/>
      <c r="AD24" s="372"/>
      <c r="AE24" s="107"/>
    </row>
    <row r="25" spans="2:31" ht="21.95" customHeight="1">
      <c r="B25" s="124" t="s">
        <v>347</v>
      </c>
      <c r="C25" s="343" t="s">
        <v>476</v>
      </c>
      <c r="D25" s="346">
        <v>80</v>
      </c>
      <c r="E25" s="346">
        <v>0</v>
      </c>
      <c r="F25" s="79"/>
      <c r="G25" s="292"/>
      <c r="H25" s="355"/>
      <c r="I25" s="211"/>
      <c r="J25" s="79" t="s">
        <v>347</v>
      </c>
      <c r="K25" s="293" t="s">
        <v>27</v>
      </c>
      <c r="L25" s="362">
        <v>10</v>
      </c>
      <c r="M25" s="362">
        <v>0</v>
      </c>
      <c r="N25" s="106"/>
      <c r="O25" s="59"/>
      <c r="P25" s="357"/>
      <c r="Q25" s="357"/>
      <c r="R25" s="79" t="s">
        <v>347</v>
      </c>
      <c r="S25" s="960" t="s">
        <v>86</v>
      </c>
      <c r="T25" s="960"/>
      <c r="U25" s="355">
        <v>10</v>
      </c>
      <c r="V25" s="355">
        <v>0</v>
      </c>
      <c r="W25" s="154"/>
      <c r="X25" s="292"/>
      <c r="Y25" s="357"/>
      <c r="Z25" s="357"/>
      <c r="AA25" s="416"/>
      <c r="AB25" s="417" t="s">
        <v>828</v>
      </c>
      <c r="AC25" s="354">
        <f>SUM(AC20:AC23)</f>
        <v>30</v>
      </c>
      <c r="AD25" s="373">
        <f>SUM(AD20:AD23)</f>
        <v>0</v>
      </c>
      <c r="AE25" s="107"/>
    </row>
    <row r="26" spans="2:31" ht="21.95" customHeight="1">
      <c r="B26" s="124" t="s">
        <v>347</v>
      </c>
      <c r="C26" s="343" t="s">
        <v>477</v>
      </c>
      <c r="D26" s="346">
        <v>40</v>
      </c>
      <c r="E26" s="346">
        <v>0</v>
      </c>
      <c r="F26" s="108"/>
      <c r="G26" s="292"/>
      <c r="H26" s="353"/>
      <c r="I26" s="353"/>
      <c r="J26" s="79"/>
      <c r="K26" s="293"/>
      <c r="L26" s="362"/>
      <c r="M26" s="362"/>
      <c r="N26" s="416"/>
      <c r="O26" s="417" t="s">
        <v>828</v>
      </c>
      <c r="P26" s="357">
        <f>SUM(P18:P21)</f>
        <v>30</v>
      </c>
      <c r="Q26" s="357">
        <f>SUM(Q18:Q22)</f>
        <v>0</v>
      </c>
      <c r="R26" s="79" t="s">
        <v>347</v>
      </c>
      <c r="S26" s="952" t="s">
        <v>87</v>
      </c>
      <c r="T26" s="952"/>
      <c r="U26" s="355">
        <v>10</v>
      </c>
      <c r="V26" s="355">
        <v>0</v>
      </c>
      <c r="W26" s="416"/>
      <c r="X26" s="417" t="s">
        <v>828</v>
      </c>
      <c r="Y26" s="357">
        <f>SUM(Y20:Y24)</f>
        <v>20</v>
      </c>
      <c r="Z26" s="357">
        <f>SUM(Z20:Z24)</f>
        <v>0</v>
      </c>
      <c r="AA26" s="415"/>
      <c r="AB26" s="895" t="s">
        <v>826</v>
      </c>
      <c r="AC26" s="895"/>
      <c r="AD26" s="896"/>
      <c r="AE26" s="107"/>
    </row>
    <row r="27" spans="2:31" ht="21.95" customHeight="1">
      <c r="B27" s="124" t="s">
        <v>347</v>
      </c>
      <c r="C27" s="343" t="s">
        <v>661</v>
      </c>
      <c r="D27" s="346">
        <v>40</v>
      </c>
      <c r="E27" s="346">
        <v>0</v>
      </c>
      <c r="F27" s="108"/>
      <c r="G27" s="292"/>
      <c r="H27" s="353"/>
      <c r="I27" s="353"/>
      <c r="J27" s="109"/>
      <c r="K27" s="293"/>
      <c r="L27" s="357"/>
      <c r="M27" s="357"/>
      <c r="N27" s="414"/>
      <c r="O27" s="954" t="s">
        <v>815</v>
      </c>
      <c r="P27" s="954"/>
      <c r="Q27" s="955"/>
      <c r="R27" s="79" t="s">
        <v>347</v>
      </c>
      <c r="S27" s="952" t="s">
        <v>88</v>
      </c>
      <c r="T27" s="952"/>
      <c r="U27" s="355">
        <v>10</v>
      </c>
      <c r="V27" s="355">
        <v>0</v>
      </c>
      <c r="W27" s="414"/>
      <c r="X27" s="954" t="s">
        <v>822</v>
      </c>
      <c r="Y27" s="954"/>
      <c r="Z27" s="955"/>
      <c r="AA27" s="413"/>
      <c r="AB27" s="897"/>
      <c r="AC27" s="897"/>
      <c r="AD27" s="898"/>
      <c r="AE27" s="107"/>
    </row>
    <row r="28" spans="2:31" ht="21.95" customHeight="1">
      <c r="B28" s="124" t="s">
        <v>347</v>
      </c>
      <c r="C28" s="343" t="s">
        <v>683</v>
      </c>
      <c r="D28" s="346">
        <v>20</v>
      </c>
      <c r="E28" s="346">
        <v>0</v>
      </c>
      <c r="F28" s="79"/>
      <c r="G28" s="292"/>
      <c r="H28" s="353"/>
      <c r="I28" s="353"/>
      <c r="J28" s="416"/>
      <c r="K28" s="417" t="s">
        <v>828</v>
      </c>
      <c r="L28" s="357">
        <f>SUM(L20:L25)</f>
        <v>70</v>
      </c>
      <c r="M28" s="357">
        <f>SUM(M20:M27)</f>
        <v>0</v>
      </c>
      <c r="N28" s="413"/>
      <c r="O28" s="897"/>
      <c r="P28" s="897"/>
      <c r="Q28" s="950"/>
      <c r="R28" s="79" t="s">
        <v>347</v>
      </c>
      <c r="S28" s="960" t="s">
        <v>89</v>
      </c>
      <c r="T28" s="960"/>
      <c r="U28" s="361">
        <v>20</v>
      </c>
      <c r="V28" s="361">
        <v>0</v>
      </c>
      <c r="W28" s="413"/>
      <c r="X28" s="897"/>
      <c r="Y28" s="897"/>
      <c r="Z28" s="950"/>
      <c r="AA28" s="157" t="s">
        <v>344</v>
      </c>
      <c r="AB28" s="292" t="s">
        <v>475</v>
      </c>
      <c r="AC28" s="352">
        <v>20</v>
      </c>
      <c r="AD28" s="372">
        <v>0</v>
      </c>
      <c r="AE28" s="107"/>
    </row>
    <row r="29" spans="2:31" ht="21.95" customHeight="1">
      <c r="B29" s="124" t="s">
        <v>347</v>
      </c>
      <c r="C29" s="343" t="s">
        <v>684</v>
      </c>
      <c r="D29" s="346">
        <v>10</v>
      </c>
      <c r="E29" s="346">
        <v>0</v>
      </c>
      <c r="F29" s="108"/>
      <c r="G29" s="292"/>
      <c r="H29" s="353"/>
      <c r="I29" s="353"/>
      <c r="J29" s="414"/>
      <c r="K29" s="954" t="s">
        <v>42</v>
      </c>
      <c r="L29" s="954"/>
      <c r="M29" s="955"/>
      <c r="N29" s="79" t="s">
        <v>347</v>
      </c>
      <c r="O29" s="56" t="s">
        <v>233</v>
      </c>
      <c r="P29" s="359">
        <v>30</v>
      </c>
      <c r="Q29" s="361">
        <v>0</v>
      </c>
      <c r="R29" s="79" t="s">
        <v>347</v>
      </c>
      <c r="S29" s="952" t="s">
        <v>879</v>
      </c>
      <c r="T29" s="952"/>
      <c r="U29" s="361">
        <v>10</v>
      </c>
      <c r="V29" s="361">
        <v>0</v>
      </c>
      <c r="W29" s="79" t="s">
        <v>347</v>
      </c>
      <c r="X29" s="292" t="s">
        <v>348</v>
      </c>
      <c r="Y29" s="355">
        <v>40</v>
      </c>
      <c r="Z29" s="355">
        <v>0</v>
      </c>
      <c r="AA29" s="158"/>
      <c r="AB29" s="292"/>
      <c r="AC29" s="352"/>
      <c r="AD29" s="372"/>
      <c r="AE29" s="107"/>
    </row>
    <row r="30" spans="2:31" ht="21.95" customHeight="1">
      <c r="B30" s="124" t="s">
        <v>347</v>
      </c>
      <c r="C30" s="343" t="s">
        <v>685</v>
      </c>
      <c r="D30" s="346">
        <v>10</v>
      </c>
      <c r="E30" s="346">
        <v>0</v>
      </c>
      <c r="F30" s="108"/>
      <c r="G30" s="292"/>
      <c r="H30" s="353"/>
      <c r="I30" s="353"/>
      <c r="J30" s="413"/>
      <c r="K30" s="897"/>
      <c r="L30" s="897"/>
      <c r="M30" s="950"/>
      <c r="N30" s="442" t="s">
        <v>347</v>
      </c>
      <c r="O30" s="430" t="s">
        <v>228</v>
      </c>
      <c r="P30" s="491" t="s">
        <v>753</v>
      </c>
      <c r="Q30" s="453">
        <v>0</v>
      </c>
      <c r="R30" s="79" t="s">
        <v>347</v>
      </c>
      <c r="S30" s="952" t="s">
        <v>92</v>
      </c>
      <c r="T30" s="952"/>
      <c r="U30" s="361">
        <v>10</v>
      </c>
      <c r="V30" s="361">
        <v>0</v>
      </c>
      <c r="W30" s="79" t="s">
        <v>347</v>
      </c>
      <c r="X30" s="292" t="s">
        <v>351</v>
      </c>
      <c r="Y30" s="355">
        <v>10</v>
      </c>
      <c r="Z30" s="355">
        <v>0</v>
      </c>
      <c r="AA30" s="416"/>
      <c r="AB30" s="417" t="s">
        <v>828</v>
      </c>
      <c r="AC30" s="354">
        <f>SUM(AC28)</f>
        <v>20</v>
      </c>
      <c r="AD30" s="373">
        <f>SUM(AD28)</f>
        <v>0</v>
      </c>
      <c r="AE30" s="107"/>
    </row>
    <row r="31" spans="2:31" ht="21.95" customHeight="1">
      <c r="B31" s="124" t="s">
        <v>347</v>
      </c>
      <c r="C31" s="343" t="s">
        <v>662</v>
      </c>
      <c r="D31" s="346">
        <v>10</v>
      </c>
      <c r="E31" s="346">
        <v>0</v>
      </c>
      <c r="F31" s="108"/>
      <c r="G31" s="292"/>
      <c r="H31" s="352"/>
      <c r="I31" s="352"/>
      <c r="J31" s="79" t="s">
        <v>347</v>
      </c>
      <c r="K31" s="293" t="s">
        <v>28</v>
      </c>
      <c r="L31" s="361">
        <v>10</v>
      </c>
      <c r="M31" s="361">
        <v>0</v>
      </c>
      <c r="N31" s="110"/>
      <c r="O31" s="56"/>
      <c r="P31" s="361"/>
      <c r="Q31" s="361"/>
      <c r="R31" s="79" t="s">
        <v>347</v>
      </c>
      <c r="S31" s="961" t="s">
        <v>478</v>
      </c>
      <c r="T31" s="961"/>
      <c r="U31" s="361">
        <v>10</v>
      </c>
      <c r="V31" s="361">
        <v>0</v>
      </c>
      <c r="W31" s="79" t="s">
        <v>347</v>
      </c>
      <c r="X31" s="292" t="s">
        <v>352</v>
      </c>
      <c r="Y31" s="355">
        <v>20</v>
      </c>
      <c r="Z31" s="355">
        <v>0</v>
      </c>
      <c r="AA31" s="415"/>
      <c r="AB31" s="895" t="s">
        <v>827</v>
      </c>
      <c r="AC31" s="895"/>
      <c r="AD31" s="896"/>
      <c r="AE31" s="107"/>
    </row>
    <row r="32" spans="2:31" ht="21.95" customHeight="1">
      <c r="B32" s="124" t="s">
        <v>347</v>
      </c>
      <c r="C32" s="343" t="s">
        <v>686</v>
      </c>
      <c r="D32" s="346">
        <v>10</v>
      </c>
      <c r="E32" s="346">
        <v>0</v>
      </c>
      <c r="F32" s="416"/>
      <c r="G32" s="417" t="s">
        <v>828</v>
      </c>
      <c r="H32" s="353">
        <f>SUM(H22:H24)</f>
        <v>70</v>
      </c>
      <c r="I32" s="353">
        <f>SUM(I22:I24)</f>
        <v>0</v>
      </c>
      <c r="J32" s="79" t="s">
        <v>347</v>
      </c>
      <c r="K32" s="293" t="s">
        <v>29</v>
      </c>
      <c r="L32" s="361">
        <v>20</v>
      </c>
      <c r="M32" s="355">
        <v>0</v>
      </c>
      <c r="N32" s="154"/>
      <c r="O32" s="56"/>
      <c r="P32" s="361"/>
      <c r="Q32" s="361"/>
      <c r="R32" s="79"/>
      <c r="S32" s="952"/>
      <c r="T32" s="952"/>
      <c r="U32" s="365"/>
      <c r="V32" s="365"/>
      <c r="W32" s="79" t="s">
        <v>347</v>
      </c>
      <c r="X32" s="292" t="s">
        <v>355</v>
      </c>
      <c r="Y32" s="359">
        <v>10</v>
      </c>
      <c r="Z32" s="359">
        <v>0</v>
      </c>
      <c r="AA32" s="413"/>
      <c r="AB32" s="897"/>
      <c r="AC32" s="897"/>
      <c r="AD32" s="898"/>
      <c r="AE32" s="107"/>
    </row>
    <row r="33" spans="2:33" ht="21.95" customHeight="1">
      <c r="B33" s="124" t="s">
        <v>347</v>
      </c>
      <c r="C33" s="343" t="s">
        <v>687</v>
      </c>
      <c r="D33" s="346">
        <v>10</v>
      </c>
      <c r="E33" s="346">
        <v>0</v>
      </c>
      <c r="F33" s="414"/>
      <c r="G33" s="954" t="s">
        <v>811</v>
      </c>
      <c r="H33" s="954"/>
      <c r="I33" s="955"/>
      <c r="J33" s="79"/>
      <c r="K33" s="293"/>
      <c r="L33" s="361"/>
      <c r="M33" s="355"/>
      <c r="N33" s="416"/>
      <c r="O33" s="417" t="s">
        <v>828</v>
      </c>
      <c r="P33" s="357">
        <f>SUM(P29:P30)</f>
        <v>30</v>
      </c>
      <c r="Q33" s="357">
        <f>SUM(Q29:Q30)</f>
        <v>0</v>
      </c>
      <c r="R33" s="79"/>
      <c r="S33" s="961"/>
      <c r="T33" s="961"/>
      <c r="U33" s="349"/>
      <c r="V33" s="349"/>
      <c r="W33" s="79" t="s">
        <v>347</v>
      </c>
      <c r="X33" s="292" t="s">
        <v>829</v>
      </c>
      <c r="Y33" s="355">
        <v>10</v>
      </c>
      <c r="Z33" s="355">
        <v>0</v>
      </c>
      <c r="AA33" s="79"/>
      <c r="AB33" s="292"/>
      <c r="AC33" s="180">
        <v>0</v>
      </c>
      <c r="AD33" s="188"/>
      <c r="AE33" s="107"/>
    </row>
    <row r="34" spans="2:33" ht="21.95" customHeight="1">
      <c r="B34" s="124" t="s">
        <v>347</v>
      </c>
      <c r="C34" s="343" t="s">
        <v>688</v>
      </c>
      <c r="D34" s="346">
        <v>20</v>
      </c>
      <c r="E34" s="346">
        <v>0</v>
      </c>
      <c r="F34" s="413"/>
      <c r="G34" s="897"/>
      <c r="H34" s="897"/>
      <c r="I34" s="950"/>
      <c r="J34" s="79"/>
      <c r="K34" s="293"/>
      <c r="L34" s="355"/>
      <c r="M34" s="355"/>
      <c r="N34" s="414"/>
      <c r="O34" s="954" t="s">
        <v>816</v>
      </c>
      <c r="P34" s="954"/>
      <c r="Q34" s="955"/>
      <c r="R34" s="79"/>
      <c r="S34" s="952"/>
      <c r="T34" s="952"/>
      <c r="U34" s="357"/>
      <c r="V34" s="357"/>
      <c r="W34" s="79" t="s">
        <v>347</v>
      </c>
      <c r="X34" s="292" t="s">
        <v>713</v>
      </c>
      <c r="Y34" s="361">
        <v>10</v>
      </c>
      <c r="Z34" s="361">
        <v>0</v>
      </c>
      <c r="AA34" s="416"/>
      <c r="AB34" s="417" t="s">
        <v>828</v>
      </c>
      <c r="AC34" s="180">
        <f>SUM(AC33)</f>
        <v>0</v>
      </c>
      <c r="AD34" s="188">
        <f>SUM(AD33)</f>
        <v>0</v>
      </c>
      <c r="AE34" s="107"/>
    </row>
    <row r="35" spans="2:33" ht="21.95" customHeight="1">
      <c r="B35" s="124" t="s">
        <v>347</v>
      </c>
      <c r="C35" s="343" t="s">
        <v>668</v>
      </c>
      <c r="D35" s="346">
        <v>10</v>
      </c>
      <c r="E35" s="346">
        <v>0</v>
      </c>
      <c r="F35" s="79" t="s">
        <v>347</v>
      </c>
      <c r="G35" s="292" t="s">
        <v>479</v>
      </c>
      <c r="H35" s="352">
        <v>10</v>
      </c>
      <c r="I35" s="352">
        <v>0</v>
      </c>
      <c r="J35" s="416"/>
      <c r="K35" s="417" t="s">
        <v>828</v>
      </c>
      <c r="L35" s="357">
        <f>SUM(L31:L32)</f>
        <v>30</v>
      </c>
      <c r="M35" s="357">
        <f>SUM(M31:M32)</f>
        <v>0</v>
      </c>
      <c r="N35" s="413"/>
      <c r="O35" s="897"/>
      <c r="P35" s="897"/>
      <c r="Q35" s="950"/>
      <c r="R35" s="79"/>
      <c r="S35" s="952"/>
      <c r="T35" s="952"/>
      <c r="U35" s="357"/>
      <c r="V35" s="357"/>
      <c r="W35" s="79" t="s">
        <v>347</v>
      </c>
      <c r="X35" s="292" t="s">
        <v>364</v>
      </c>
      <c r="Y35" s="355">
        <v>10</v>
      </c>
      <c r="Z35" s="355">
        <v>0</v>
      </c>
      <c r="AA35" s="79"/>
      <c r="AB35" s="292"/>
      <c r="AC35" s="61"/>
      <c r="AD35" s="62"/>
      <c r="AE35" s="107"/>
    </row>
    <row r="36" spans="2:33" ht="21.95" customHeight="1">
      <c r="B36" s="124" t="s">
        <v>630</v>
      </c>
      <c r="C36" s="342" t="s">
        <v>752</v>
      </c>
      <c r="D36" s="346">
        <v>10</v>
      </c>
      <c r="E36" s="346">
        <v>0</v>
      </c>
      <c r="F36" s="79"/>
      <c r="G36" s="292"/>
      <c r="H36" s="352"/>
      <c r="I36" s="352">
        <v>0</v>
      </c>
      <c r="J36" s="414"/>
      <c r="K36" s="954" t="s">
        <v>43</v>
      </c>
      <c r="L36" s="954"/>
      <c r="M36" s="955"/>
      <c r="N36" s="79" t="s">
        <v>347</v>
      </c>
      <c r="O36" s="56" t="s">
        <v>206</v>
      </c>
      <c r="P36" s="361">
        <v>50</v>
      </c>
      <c r="Q36" s="361">
        <v>0</v>
      </c>
      <c r="R36" s="79"/>
      <c r="S36" s="952"/>
      <c r="T36" s="952"/>
      <c r="U36" s="357"/>
      <c r="V36" s="357"/>
      <c r="W36" s="79"/>
      <c r="X36" s="292"/>
      <c r="Y36" s="355"/>
      <c r="Z36" s="355"/>
      <c r="AA36" s="79"/>
      <c r="AB36" s="292"/>
      <c r="AC36" s="61"/>
      <c r="AD36" s="62"/>
      <c r="AE36" s="107"/>
    </row>
    <row r="37" spans="2:33" ht="21.95" customHeight="1">
      <c r="B37" s="124" t="s">
        <v>347</v>
      </c>
      <c r="C37" s="343" t="s">
        <v>876</v>
      </c>
      <c r="D37" s="346">
        <v>20</v>
      </c>
      <c r="E37" s="346">
        <v>0</v>
      </c>
      <c r="F37" s="79"/>
      <c r="G37" s="292"/>
      <c r="H37" s="352"/>
      <c r="I37" s="352">
        <v>0</v>
      </c>
      <c r="J37" s="413"/>
      <c r="K37" s="897"/>
      <c r="L37" s="897"/>
      <c r="M37" s="950"/>
      <c r="N37" s="79" t="s">
        <v>347</v>
      </c>
      <c r="O37" s="56" t="s">
        <v>201</v>
      </c>
      <c r="P37" s="361">
        <v>20</v>
      </c>
      <c r="Q37" s="361">
        <v>0</v>
      </c>
      <c r="R37" s="79"/>
      <c r="S37" s="952"/>
      <c r="T37" s="952"/>
      <c r="U37" s="357"/>
      <c r="V37" s="357"/>
      <c r="W37" s="79"/>
      <c r="X37" s="292"/>
      <c r="Y37" s="357"/>
      <c r="Z37" s="357">
        <v>0</v>
      </c>
      <c r="AA37" s="79"/>
      <c r="AB37" s="292"/>
      <c r="AC37" s="61"/>
      <c r="AD37" s="62"/>
      <c r="AE37" s="107"/>
    </row>
    <row r="38" spans="2:33" ht="21.95" customHeight="1">
      <c r="B38" s="124" t="s">
        <v>347</v>
      </c>
      <c r="C38" s="343" t="s">
        <v>659</v>
      </c>
      <c r="D38" s="346">
        <v>20</v>
      </c>
      <c r="E38" s="346">
        <v>0</v>
      </c>
      <c r="F38" s="79"/>
      <c r="G38" s="292"/>
      <c r="H38" s="352"/>
      <c r="I38" s="352">
        <v>0</v>
      </c>
      <c r="J38" s="79" t="s">
        <v>347</v>
      </c>
      <c r="K38" s="292" t="s">
        <v>480</v>
      </c>
      <c r="L38" s="355">
        <v>40</v>
      </c>
      <c r="M38" s="355">
        <v>0</v>
      </c>
      <c r="N38" s="79" t="s">
        <v>347</v>
      </c>
      <c r="O38" s="56" t="s">
        <v>197</v>
      </c>
      <c r="P38" s="361">
        <v>20</v>
      </c>
      <c r="Q38" s="357">
        <v>0</v>
      </c>
      <c r="R38" s="418"/>
      <c r="S38" s="958" t="s">
        <v>828</v>
      </c>
      <c r="T38" s="959"/>
      <c r="U38" s="362">
        <f>SUM(U24:U31)</f>
        <v>100</v>
      </c>
      <c r="V38" s="362">
        <f>SUM(V24:V31)</f>
        <v>0</v>
      </c>
      <c r="W38" s="79"/>
      <c r="X38" s="111"/>
      <c r="Y38" s="357">
        <v>0</v>
      </c>
      <c r="Z38" s="357">
        <v>0</v>
      </c>
      <c r="AA38" s="79"/>
      <c r="AB38" s="292"/>
      <c r="AC38" s="61"/>
      <c r="AD38" s="62"/>
      <c r="AE38" s="107"/>
    </row>
    <row r="39" spans="2:33" ht="21.95" customHeight="1">
      <c r="B39" s="124" t="s">
        <v>347</v>
      </c>
      <c r="C39" s="343" t="s">
        <v>689</v>
      </c>
      <c r="D39" s="346">
        <v>30</v>
      </c>
      <c r="E39" s="346">
        <v>0</v>
      </c>
      <c r="F39" s="79"/>
      <c r="G39" s="292"/>
      <c r="H39" s="352"/>
      <c r="I39" s="352">
        <v>0</v>
      </c>
      <c r="J39" s="442" t="s">
        <v>347</v>
      </c>
      <c r="K39" s="520" t="s">
        <v>202</v>
      </c>
      <c r="L39" s="494" t="s">
        <v>874</v>
      </c>
      <c r="M39" s="495"/>
      <c r="N39" s="79" t="s">
        <v>347</v>
      </c>
      <c r="O39" s="56" t="s">
        <v>642</v>
      </c>
      <c r="P39" s="361">
        <v>10</v>
      </c>
      <c r="Q39" s="361">
        <v>0</v>
      </c>
      <c r="R39" s="414"/>
      <c r="S39" s="954" t="s">
        <v>819</v>
      </c>
      <c r="T39" s="954"/>
      <c r="U39" s="954"/>
      <c r="V39" s="955"/>
      <c r="W39" s="79"/>
      <c r="X39" s="292"/>
      <c r="Y39" s="357"/>
      <c r="Z39" s="357"/>
      <c r="AA39" s="79"/>
      <c r="AB39" s="292"/>
      <c r="AC39" s="61"/>
      <c r="AD39" s="62"/>
      <c r="AE39" s="107"/>
    </row>
    <row r="40" spans="2:33" ht="21.95" customHeight="1">
      <c r="B40" s="124" t="s">
        <v>347</v>
      </c>
      <c r="C40" s="343" t="s">
        <v>690</v>
      </c>
      <c r="D40" s="346">
        <v>10</v>
      </c>
      <c r="E40" s="346">
        <v>0</v>
      </c>
      <c r="F40" s="79"/>
      <c r="G40" s="292"/>
      <c r="H40" s="352"/>
      <c r="I40" s="352"/>
      <c r="J40" s="79" t="s">
        <v>347</v>
      </c>
      <c r="K40" s="292" t="s">
        <v>940</v>
      </c>
      <c r="L40" s="355">
        <v>30</v>
      </c>
      <c r="M40" s="355">
        <v>0</v>
      </c>
      <c r="N40" s="79" t="s">
        <v>347</v>
      </c>
      <c r="O40" s="56" t="s">
        <v>188</v>
      </c>
      <c r="P40" s="359">
        <v>10</v>
      </c>
      <c r="Q40" s="362">
        <v>0</v>
      </c>
      <c r="R40" s="413"/>
      <c r="S40" s="897"/>
      <c r="T40" s="897"/>
      <c r="U40" s="897"/>
      <c r="V40" s="950"/>
      <c r="W40" s="79"/>
      <c r="X40" s="292"/>
      <c r="Y40" s="357"/>
      <c r="Z40" s="357"/>
      <c r="AA40" s="79"/>
      <c r="AB40" s="292"/>
      <c r="AC40" s="61"/>
      <c r="AD40" s="62"/>
      <c r="AE40" s="107"/>
    </row>
    <row r="41" spans="2:33" ht="21.95" customHeight="1">
      <c r="B41" s="124" t="s">
        <v>347</v>
      </c>
      <c r="C41" s="343" t="s">
        <v>691</v>
      </c>
      <c r="D41" s="346">
        <v>20</v>
      </c>
      <c r="E41" s="346">
        <v>0</v>
      </c>
      <c r="F41" s="108"/>
      <c r="G41" s="292"/>
      <c r="H41" s="352"/>
      <c r="I41" s="352">
        <v>0</v>
      </c>
      <c r="J41" s="79" t="s">
        <v>347</v>
      </c>
      <c r="K41" s="292" t="s">
        <v>32</v>
      </c>
      <c r="L41" s="361">
        <v>10</v>
      </c>
      <c r="M41" s="361">
        <v>0</v>
      </c>
      <c r="N41" s="79"/>
      <c r="O41" s="56"/>
      <c r="P41" s="357"/>
      <c r="Q41" s="357"/>
      <c r="R41" s="79" t="s">
        <v>347</v>
      </c>
      <c r="S41" s="960" t="s">
        <v>395</v>
      </c>
      <c r="T41" s="960"/>
      <c r="U41" s="361">
        <v>10</v>
      </c>
      <c r="V41" s="355">
        <v>0</v>
      </c>
      <c r="W41" s="154"/>
      <c r="X41" s="292"/>
      <c r="Y41" s="357"/>
      <c r="Z41" s="357"/>
      <c r="AA41" s="79"/>
      <c r="AB41" s="292"/>
      <c r="AC41" s="61"/>
      <c r="AD41" s="62"/>
      <c r="AE41" s="107"/>
    </row>
    <row r="42" spans="2:33" ht="21.95" customHeight="1">
      <c r="B42" s="124" t="s">
        <v>347</v>
      </c>
      <c r="C42" s="343" t="s">
        <v>692</v>
      </c>
      <c r="D42" s="346">
        <v>50</v>
      </c>
      <c r="E42" s="346">
        <v>0</v>
      </c>
      <c r="F42" s="416"/>
      <c r="G42" s="417" t="s">
        <v>828</v>
      </c>
      <c r="H42" s="354">
        <f>SUM(H35)</f>
        <v>10</v>
      </c>
      <c r="I42" s="352">
        <f>SUM(I35)</f>
        <v>0</v>
      </c>
      <c r="J42" s="79" t="s">
        <v>347</v>
      </c>
      <c r="K42" s="292" t="s">
        <v>488</v>
      </c>
      <c r="L42" s="359">
        <v>10</v>
      </c>
      <c r="M42" s="361">
        <v>0</v>
      </c>
      <c r="N42" s="79"/>
      <c r="O42" s="56"/>
      <c r="P42" s="357"/>
      <c r="Q42" s="357"/>
      <c r="R42" s="79"/>
      <c r="S42" s="952"/>
      <c r="T42" s="952"/>
      <c r="U42" s="357"/>
      <c r="V42" s="357"/>
      <c r="W42" s="416"/>
      <c r="X42" s="417" t="s">
        <v>828</v>
      </c>
      <c r="Y42" s="354">
        <f>SUM(Y29:Y36)</f>
        <v>110</v>
      </c>
      <c r="Z42" s="354">
        <f>SUM(Z29:Z36)</f>
        <v>0</v>
      </c>
      <c r="AA42" s="79"/>
      <c r="AB42" s="292"/>
      <c r="AC42" s="61"/>
      <c r="AD42" s="62"/>
      <c r="AE42" s="107"/>
      <c r="AF42" s="65"/>
      <c r="AG42" s="16"/>
    </row>
    <row r="43" spans="2:33" ht="21.95" customHeight="1">
      <c r="B43" s="124" t="s">
        <v>347</v>
      </c>
      <c r="C43" s="343" t="s">
        <v>693</v>
      </c>
      <c r="D43" s="346">
        <v>20</v>
      </c>
      <c r="E43" s="346">
        <v>0</v>
      </c>
      <c r="F43" s="414"/>
      <c r="G43" s="954" t="s">
        <v>812</v>
      </c>
      <c r="H43" s="954"/>
      <c r="I43" s="955"/>
      <c r="J43" s="522" t="s">
        <v>630</v>
      </c>
      <c r="K43" s="520" t="s">
        <v>184</v>
      </c>
      <c r="L43" s="494" t="s">
        <v>874</v>
      </c>
      <c r="M43" s="495"/>
      <c r="N43" s="109"/>
      <c r="O43" s="56"/>
      <c r="P43" s="357"/>
      <c r="Q43" s="357"/>
      <c r="R43" s="79"/>
      <c r="S43" s="952"/>
      <c r="T43" s="952"/>
      <c r="U43" s="357"/>
      <c r="V43" s="357"/>
      <c r="W43" s="414"/>
      <c r="X43" s="954" t="s">
        <v>823</v>
      </c>
      <c r="Y43" s="954"/>
      <c r="Z43" s="955"/>
      <c r="AA43" s="774"/>
      <c r="AB43" s="774"/>
      <c r="AC43" s="218"/>
      <c r="AD43" s="219"/>
      <c r="AE43" s="107"/>
    </row>
    <row r="44" spans="2:33" ht="21.95" customHeight="1">
      <c r="B44" s="489" t="s">
        <v>347</v>
      </c>
      <c r="C44" s="430" t="s">
        <v>658</v>
      </c>
      <c r="D44" s="491" t="s">
        <v>753</v>
      </c>
      <c r="E44" s="490">
        <v>0</v>
      </c>
      <c r="F44" s="413"/>
      <c r="G44" s="897"/>
      <c r="H44" s="897"/>
      <c r="I44" s="950"/>
      <c r="J44" s="79" t="s">
        <v>347</v>
      </c>
      <c r="K44" s="292" t="s">
        <v>35</v>
      </c>
      <c r="L44" s="359">
        <v>20</v>
      </c>
      <c r="M44" s="361">
        <v>0</v>
      </c>
      <c r="N44" s="416"/>
      <c r="O44" s="417" t="s">
        <v>828</v>
      </c>
      <c r="P44" s="357">
        <f>SUM(P36:P41)</f>
        <v>110</v>
      </c>
      <c r="Q44" s="357">
        <f>SUM(Q36:Q41)</f>
        <v>0</v>
      </c>
      <c r="R44" s="418"/>
      <c r="S44" s="958" t="s">
        <v>828</v>
      </c>
      <c r="T44" s="959"/>
      <c r="U44" s="362">
        <f>SUM(U41)</f>
        <v>10</v>
      </c>
      <c r="V44" s="362">
        <f>SUM(V41)</f>
        <v>0</v>
      </c>
      <c r="W44" s="413"/>
      <c r="X44" s="897"/>
      <c r="Y44" s="897"/>
      <c r="Z44" s="950"/>
      <c r="AA44" s="774" t="s">
        <v>481</v>
      </c>
      <c r="AB44" s="774"/>
      <c r="AC44" s="218">
        <f>SUM(D10)</f>
        <v>30</v>
      </c>
      <c r="AD44" s="219">
        <f>SUM(E10)</f>
        <v>0</v>
      </c>
      <c r="AE44" s="107"/>
    </row>
    <row r="45" spans="2:33" ht="21.95" customHeight="1">
      <c r="B45" s="344" t="s">
        <v>347</v>
      </c>
      <c r="C45" s="343" t="s">
        <v>664</v>
      </c>
      <c r="D45" s="346">
        <v>10</v>
      </c>
      <c r="E45" s="346">
        <v>0</v>
      </c>
      <c r="F45" s="79" t="s">
        <v>347</v>
      </c>
      <c r="G45" s="292" t="s">
        <v>397</v>
      </c>
      <c r="H45" s="352">
        <v>10</v>
      </c>
      <c r="I45" s="352">
        <v>0</v>
      </c>
      <c r="J45" s="79" t="s">
        <v>347</v>
      </c>
      <c r="K45" s="292" t="s">
        <v>172</v>
      </c>
      <c r="L45" s="361">
        <v>10</v>
      </c>
      <c r="M45" s="361">
        <v>0</v>
      </c>
      <c r="N45" s="414"/>
      <c r="O45" s="954" t="s">
        <v>817</v>
      </c>
      <c r="P45" s="954"/>
      <c r="Q45" s="955"/>
      <c r="R45" s="414"/>
      <c r="S45" s="954" t="s">
        <v>820</v>
      </c>
      <c r="T45" s="954"/>
      <c r="U45" s="954"/>
      <c r="V45" s="955"/>
      <c r="W45" s="79" t="s">
        <v>347</v>
      </c>
      <c r="X45" s="292" t="s">
        <v>122</v>
      </c>
      <c r="Y45" s="352">
        <v>10</v>
      </c>
      <c r="Z45" s="352">
        <v>0</v>
      </c>
      <c r="AA45" s="774" t="s">
        <v>482</v>
      </c>
      <c r="AB45" s="774"/>
      <c r="AC45" s="186">
        <f>SUM(D13:D49)</f>
        <v>580</v>
      </c>
      <c r="AD45" s="196">
        <f>SUM(E13:E49)</f>
        <v>0</v>
      </c>
      <c r="AE45" s="107"/>
    </row>
    <row r="46" spans="2:33" ht="21.95" customHeight="1">
      <c r="B46" s="344" t="s">
        <v>347</v>
      </c>
      <c r="C46" s="343" t="s">
        <v>663</v>
      </c>
      <c r="D46" s="346">
        <v>10</v>
      </c>
      <c r="E46" s="346">
        <v>0</v>
      </c>
      <c r="F46" s="79" t="s">
        <v>347</v>
      </c>
      <c r="G46" s="292" t="s">
        <v>872</v>
      </c>
      <c r="H46" s="355">
        <v>10</v>
      </c>
      <c r="I46" s="352">
        <v>0</v>
      </c>
      <c r="J46" s="79"/>
      <c r="K46" s="292"/>
      <c r="L46" s="361"/>
      <c r="M46" s="361"/>
      <c r="N46" s="413"/>
      <c r="O46" s="897"/>
      <c r="P46" s="897"/>
      <c r="Q46" s="950"/>
      <c r="R46" s="413"/>
      <c r="S46" s="897"/>
      <c r="T46" s="897"/>
      <c r="U46" s="897"/>
      <c r="V46" s="950"/>
      <c r="W46" s="79" t="s">
        <v>347</v>
      </c>
      <c r="X46" s="292" t="s">
        <v>123</v>
      </c>
      <c r="Y46" s="352">
        <v>10</v>
      </c>
      <c r="Z46" s="352">
        <v>0</v>
      </c>
      <c r="AA46" s="774"/>
      <c r="AB46" s="774"/>
      <c r="AC46" s="180"/>
      <c r="AD46" s="188"/>
      <c r="AE46" s="107"/>
    </row>
    <row r="47" spans="2:33" ht="21.95" customHeight="1">
      <c r="B47" s="489" t="s">
        <v>347</v>
      </c>
      <c r="C47" s="430" t="s">
        <v>694</v>
      </c>
      <c r="D47" s="491" t="s">
        <v>753</v>
      </c>
      <c r="E47" s="490">
        <v>0</v>
      </c>
      <c r="F47" s="79"/>
      <c r="G47" s="292"/>
      <c r="H47" s="354"/>
      <c r="I47" s="354">
        <v>0</v>
      </c>
      <c r="J47" s="79"/>
      <c r="K47" s="292"/>
      <c r="L47" s="361"/>
      <c r="M47" s="361"/>
      <c r="N47" s="442" t="s">
        <v>347</v>
      </c>
      <c r="O47" s="430" t="s">
        <v>483</v>
      </c>
      <c r="P47" s="491" t="s">
        <v>753</v>
      </c>
      <c r="Q47" s="443">
        <v>0</v>
      </c>
      <c r="R47" s="79" t="s">
        <v>347</v>
      </c>
      <c r="S47" s="960" t="s">
        <v>372</v>
      </c>
      <c r="T47" s="960"/>
      <c r="U47" s="359">
        <v>10</v>
      </c>
      <c r="V47" s="355">
        <v>0</v>
      </c>
      <c r="W47" s="79" t="s">
        <v>347</v>
      </c>
      <c r="X47" s="292" t="s">
        <v>127</v>
      </c>
      <c r="Y47" s="355">
        <v>10</v>
      </c>
      <c r="Z47" s="355">
        <v>0</v>
      </c>
      <c r="AA47" s="774" t="s">
        <v>484</v>
      </c>
      <c r="AB47" s="774"/>
      <c r="AC47" s="180">
        <f>SUM(H19,H32,H42,H51,L17,L28,L35,L51,P15,P26,P33,P44,P51,U21,U38,U44,U47:U48,Y17,Y26,Y42,Y51,AC12,AC17,AC25)</f>
        <v>1040</v>
      </c>
      <c r="AD47" s="188">
        <f>SUM(I19,I32,I42,I51,M17,M28,M35,M51,Q15,Q26,Q33,Q44,Q51,V21,V38,V44,V47:V48,Z17,Z26,Z42,Z51,AD12,AD17,AD25)</f>
        <v>0</v>
      </c>
      <c r="AE47" s="107"/>
    </row>
    <row r="48" spans="2:33" ht="21.95" customHeight="1">
      <c r="B48" s="124"/>
      <c r="C48" s="343"/>
      <c r="D48" s="346"/>
      <c r="E48" s="346"/>
      <c r="F48" s="79"/>
      <c r="G48" s="292"/>
      <c r="H48" s="354"/>
      <c r="I48" s="354">
        <v>0</v>
      </c>
      <c r="J48" s="79"/>
      <c r="K48" s="292"/>
      <c r="L48" s="361"/>
      <c r="M48" s="361"/>
      <c r="N48" s="79" t="s">
        <v>347</v>
      </c>
      <c r="O48" s="56" t="s">
        <v>389</v>
      </c>
      <c r="P48" s="355">
        <v>10</v>
      </c>
      <c r="Q48" s="355">
        <v>0</v>
      </c>
      <c r="R48" s="79" t="s">
        <v>347</v>
      </c>
      <c r="S48" s="960" t="s">
        <v>369</v>
      </c>
      <c r="T48" s="960"/>
      <c r="U48" s="361">
        <v>10</v>
      </c>
      <c r="V48" s="355">
        <v>0</v>
      </c>
      <c r="W48" s="79"/>
      <c r="X48" s="292"/>
      <c r="Y48" s="354"/>
      <c r="Z48" s="354"/>
      <c r="AA48" s="749"/>
      <c r="AB48" s="967"/>
      <c r="AC48" s="180"/>
      <c r="AD48" s="188"/>
      <c r="AE48" s="107"/>
    </row>
    <row r="49" spans="2:31" ht="21.95" customHeight="1">
      <c r="B49" s="124"/>
      <c r="C49" s="343"/>
      <c r="D49" s="346"/>
      <c r="E49" s="346"/>
      <c r="F49" s="79"/>
      <c r="G49" s="292"/>
      <c r="H49" s="354"/>
      <c r="I49" s="354">
        <v>0</v>
      </c>
      <c r="J49" s="79"/>
      <c r="K49" s="292"/>
      <c r="L49" s="361"/>
      <c r="M49" s="361"/>
      <c r="N49" s="79"/>
      <c r="O49" s="56"/>
      <c r="P49" s="355"/>
      <c r="Q49" s="355"/>
      <c r="R49" s="79"/>
      <c r="S49" s="952"/>
      <c r="T49" s="952"/>
      <c r="U49" s="357"/>
      <c r="V49" s="357"/>
      <c r="W49" s="79"/>
      <c r="X49" s="292"/>
      <c r="Y49" s="354"/>
      <c r="Z49" s="354"/>
      <c r="AA49" s="749" t="s">
        <v>485</v>
      </c>
      <c r="AB49" s="967"/>
      <c r="AC49" s="180">
        <f>SUM(AC30,AC34)</f>
        <v>20</v>
      </c>
      <c r="AD49" s="188">
        <f>SUM(AD30,AD34)</f>
        <v>0</v>
      </c>
      <c r="AE49" s="107"/>
    </row>
    <row r="50" spans="2:31" ht="21.95" customHeight="1">
      <c r="B50" s="344"/>
      <c r="C50" s="343"/>
      <c r="D50" s="346"/>
      <c r="E50" s="346"/>
      <c r="F50" s="79"/>
      <c r="G50" s="292"/>
      <c r="H50" s="354"/>
      <c r="I50" s="354"/>
      <c r="J50" s="79"/>
      <c r="K50" s="292"/>
      <c r="L50" s="361"/>
      <c r="M50" s="361"/>
      <c r="N50" s="79"/>
      <c r="O50" s="56"/>
      <c r="P50" s="361"/>
      <c r="Q50" s="361"/>
      <c r="R50" s="79"/>
      <c r="S50" s="952"/>
      <c r="T50" s="952"/>
      <c r="U50" s="357"/>
      <c r="V50" s="357"/>
      <c r="W50" s="79"/>
      <c r="X50" s="292"/>
      <c r="Y50" s="354"/>
      <c r="Z50" s="354"/>
      <c r="AA50" s="749"/>
      <c r="AB50" s="967"/>
      <c r="AC50" s="180"/>
      <c r="AD50" s="188"/>
      <c r="AE50" s="107"/>
    </row>
    <row r="51" spans="2:31" ht="21.95" customHeight="1" thickBot="1">
      <c r="B51" s="962" t="s">
        <v>158</v>
      </c>
      <c r="C51" s="963"/>
      <c r="D51" s="348">
        <f>SUM(D10:D50)</f>
        <v>610</v>
      </c>
      <c r="E51" s="348">
        <f>SUM(E10:E50)</f>
        <v>0</v>
      </c>
      <c r="F51" s="419"/>
      <c r="G51" s="420" t="s">
        <v>828</v>
      </c>
      <c r="H51" s="358">
        <f>SUM(H45:H49)</f>
        <v>20</v>
      </c>
      <c r="I51" s="358">
        <f>SUM(I45:I49)</f>
        <v>0</v>
      </c>
      <c r="J51" s="419"/>
      <c r="K51" s="420" t="s">
        <v>828</v>
      </c>
      <c r="L51" s="363">
        <f>SUM(L38:L46)</f>
        <v>120</v>
      </c>
      <c r="M51" s="364">
        <f>SUM(M38:M50)</f>
        <v>0</v>
      </c>
      <c r="N51" s="440"/>
      <c r="O51" s="420" t="s">
        <v>828</v>
      </c>
      <c r="P51" s="363">
        <f>SUM(P47:P48)</f>
        <v>10</v>
      </c>
      <c r="Q51" s="363">
        <f>SUM(Q47:Q48)</f>
        <v>0</v>
      </c>
      <c r="R51" s="421"/>
      <c r="S51" s="965" t="s">
        <v>828</v>
      </c>
      <c r="T51" s="966"/>
      <c r="U51" s="366">
        <f>SUM(U47:U48)</f>
        <v>20</v>
      </c>
      <c r="V51" s="366">
        <f>SUM(V47:V48)</f>
        <v>0</v>
      </c>
      <c r="W51" s="419"/>
      <c r="X51" s="420" t="s">
        <v>828</v>
      </c>
      <c r="Y51" s="358">
        <f>SUM(Y45:Y48)</f>
        <v>30</v>
      </c>
      <c r="Z51" s="358">
        <f>SUM(Z45:Z48)</f>
        <v>0</v>
      </c>
      <c r="AA51" s="964" t="s">
        <v>486</v>
      </c>
      <c r="AB51" s="964"/>
      <c r="AC51" s="179">
        <f>SUM(AC44:AC50)</f>
        <v>1670</v>
      </c>
      <c r="AD51" s="221">
        <f>SUM(AD43:AD50)</f>
        <v>0</v>
      </c>
      <c r="AE51" s="107"/>
    </row>
    <row r="52" spans="2:31" ht="21.95" customHeight="1">
      <c r="B52" s="14"/>
      <c r="C52" s="65"/>
      <c r="D52" s="483"/>
      <c r="E52" s="483"/>
      <c r="F52" s="484"/>
      <c r="G52" s="65"/>
      <c r="H52" s="483"/>
      <c r="I52" s="483"/>
      <c r="J52" s="484"/>
      <c r="K52" s="65"/>
      <c r="L52" s="481"/>
      <c r="M52" s="485"/>
      <c r="N52" s="484"/>
      <c r="O52" s="65"/>
      <c r="P52" s="481"/>
      <c r="Q52" s="478"/>
      <c r="R52" s="479"/>
      <c r="S52" s="480"/>
      <c r="T52" s="480"/>
      <c r="U52" s="481"/>
      <c r="V52" s="481"/>
      <c r="W52" s="475"/>
      <c r="X52" s="476"/>
      <c r="Y52" s="477"/>
      <c r="Z52" s="477"/>
      <c r="AA52" s="480"/>
      <c r="AB52" s="480"/>
      <c r="AC52" s="482"/>
      <c r="AD52" s="482"/>
      <c r="AE52" s="107"/>
    </row>
    <row r="53" spans="2:31" ht="21.95" customHeight="1">
      <c r="B53" s="65"/>
      <c r="C53" s="65"/>
      <c r="D53" s="483"/>
      <c r="E53" s="483"/>
      <c r="F53" s="484"/>
      <c r="G53" s="65"/>
      <c r="H53" s="483"/>
      <c r="I53" s="483"/>
      <c r="J53" s="484"/>
      <c r="K53" s="65"/>
      <c r="L53" s="481"/>
      <c r="M53" s="485"/>
      <c r="N53" s="484"/>
      <c r="O53" s="65"/>
      <c r="P53" s="481"/>
      <c r="Q53" s="481"/>
      <c r="R53" s="484"/>
      <c r="S53" s="65"/>
      <c r="T53" s="65"/>
      <c r="U53" s="481"/>
      <c r="V53" s="481"/>
      <c r="W53" s="484"/>
      <c r="X53" s="65"/>
      <c r="Y53" s="483"/>
      <c r="Z53" s="477"/>
      <c r="AA53" s="480"/>
      <c r="AB53" s="480"/>
      <c r="AC53" s="482"/>
      <c r="AD53" s="482"/>
      <c r="AE53" s="107"/>
    </row>
    <row r="54" spans="2:31" s="112" customFormat="1" ht="21.95" customHeight="1">
      <c r="B54" s="131" t="s">
        <v>153</v>
      </c>
      <c r="C54" s="486"/>
      <c r="D54" s="486"/>
      <c r="E54" s="486"/>
      <c r="F54" s="487"/>
      <c r="G54" s="486"/>
      <c r="H54" s="486"/>
      <c r="I54" s="486"/>
      <c r="J54" s="487"/>
      <c r="K54" s="486"/>
      <c r="L54" s="486"/>
      <c r="M54" s="486"/>
      <c r="N54" s="487"/>
      <c r="O54" s="486"/>
      <c r="P54" s="486"/>
      <c r="Q54" s="486"/>
      <c r="R54" s="487"/>
      <c r="S54" s="486"/>
      <c r="T54" s="486"/>
      <c r="U54" s="486"/>
      <c r="V54" s="486"/>
      <c r="W54" s="487"/>
      <c r="X54" s="486"/>
      <c r="Y54" s="486"/>
      <c r="AA54" s="131"/>
    </row>
    <row r="55" spans="2:31" s="15" customFormat="1" ht="21.95" customHeight="1">
      <c r="B55" s="97" t="s">
        <v>408</v>
      </c>
      <c r="F55" s="97"/>
      <c r="J55" s="97"/>
      <c r="N55" s="97"/>
      <c r="R55" s="97"/>
      <c r="W55" s="97"/>
      <c r="AA55" s="97"/>
    </row>
    <row r="56" spans="2:31">
      <c r="C56" s="105"/>
      <c r="D56" s="105"/>
      <c r="E56" s="105"/>
      <c r="F56" s="69"/>
      <c r="G56" s="105"/>
      <c r="H56" s="105"/>
      <c r="I56" s="105"/>
      <c r="N56" s="69"/>
      <c r="O56" s="105"/>
      <c r="P56" s="105"/>
      <c r="Q56" s="105"/>
      <c r="R56" s="69"/>
      <c r="S56" s="105"/>
      <c r="T56" s="105"/>
      <c r="U56" s="105"/>
      <c r="V56" s="105"/>
      <c r="W56" s="69"/>
      <c r="X56" s="105"/>
      <c r="Y56" s="105"/>
      <c r="Z56" s="105"/>
      <c r="AA56" s="69"/>
      <c r="AB56" s="105"/>
      <c r="AC56" s="105"/>
      <c r="AD56" s="105"/>
      <c r="AE56" s="107"/>
    </row>
    <row r="57" spans="2:31">
      <c r="C57" s="105"/>
      <c r="D57" s="105"/>
      <c r="E57" s="105"/>
      <c r="N57" s="69"/>
      <c r="O57" s="105"/>
      <c r="P57" s="105"/>
      <c r="Q57" s="105"/>
      <c r="R57" s="69"/>
      <c r="S57" s="105"/>
      <c r="T57" s="105"/>
      <c r="U57" s="105"/>
      <c r="V57" s="105"/>
      <c r="W57" s="69"/>
      <c r="X57" s="105"/>
      <c r="Y57" s="105"/>
      <c r="Z57" s="105"/>
      <c r="AA57" s="69"/>
      <c r="AB57" s="105"/>
      <c r="AC57" s="105"/>
      <c r="AD57" s="105"/>
      <c r="AE57" s="107"/>
    </row>
    <row r="58" spans="2:31">
      <c r="C58" s="105"/>
      <c r="D58" s="105"/>
      <c r="E58" s="105"/>
      <c r="N58" s="69"/>
      <c r="O58" s="105"/>
      <c r="P58" s="105"/>
      <c r="Q58" s="105"/>
      <c r="R58" s="69"/>
      <c r="S58" s="105"/>
      <c r="T58" s="105"/>
      <c r="U58" s="105"/>
      <c r="V58" s="105"/>
      <c r="W58" s="69"/>
      <c r="X58" s="105"/>
      <c r="Y58" s="105"/>
      <c r="Z58" s="105"/>
      <c r="AA58" s="69"/>
      <c r="AB58" s="105"/>
      <c r="AC58" s="105"/>
      <c r="AD58" s="105"/>
      <c r="AE58" s="107"/>
    </row>
    <row r="59" spans="2:31">
      <c r="C59" s="105"/>
      <c r="D59" s="105"/>
      <c r="E59" s="105"/>
      <c r="N59" s="69"/>
      <c r="O59" s="105"/>
      <c r="P59" s="105"/>
      <c r="Q59" s="105"/>
      <c r="W59" s="69"/>
      <c r="X59" s="105"/>
      <c r="Y59" s="105"/>
      <c r="Z59" s="105"/>
      <c r="AA59" s="69"/>
      <c r="AB59" s="105"/>
      <c r="AC59" s="105"/>
      <c r="AD59" s="105"/>
      <c r="AE59" s="107"/>
    </row>
    <row r="60" spans="2:31">
      <c r="C60" s="105"/>
      <c r="D60" s="105"/>
      <c r="E60" s="105"/>
      <c r="N60" s="69"/>
      <c r="O60" s="105"/>
      <c r="P60" s="105"/>
      <c r="Q60" s="105"/>
      <c r="W60" s="69"/>
      <c r="X60" s="105"/>
      <c r="Y60" s="105"/>
      <c r="Z60" s="105"/>
      <c r="AA60" s="69"/>
      <c r="AB60" s="105"/>
      <c r="AC60" s="105"/>
      <c r="AD60" s="105"/>
      <c r="AE60" s="107"/>
    </row>
    <row r="61" spans="2:31">
      <c r="D61" s="105"/>
      <c r="E61" s="105"/>
      <c r="N61" s="69"/>
      <c r="O61" s="105"/>
      <c r="P61" s="105"/>
      <c r="Q61" s="105"/>
      <c r="W61" s="69"/>
      <c r="X61" s="105"/>
      <c r="Y61" s="105"/>
      <c r="Z61" s="105"/>
      <c r="AA61" s="69"/>
      <c r="AB61" s="105"/>
      <c r="AC61" s="105"/>
      <c r="AD61" s="105"/>
      <c r="AE61" s="107"/>
    </row>
    <row r="62" spans="2:31">
      <c r="W62" s="69"/>
      <c r="AE62" s="107"/>
    </row>
  </sheetData>
  <mergeCells count="94">
    <mergeCell ref="AA45:AB45"/>
    <mergeCell ref="AA46:AB46"/>
    <mergeCell ref="S47:T47"/>
    <mergeCell ref="AA47:AB47"/>
    <mergeCell ref="B51:C51"/>
    <mergeCell ref="AA51:AB51"/>
    <mergeCell ref="S51:T51"/>
    <mergeCell ref="S48:T48"/>
    <mergeCell ref="AA48:AB48"/>
    <mergeCell ref="AA49:AB49"/>
    <mergeCell ref="AA50:AB50"/>
    <mergeCell ref="S49:T49"/>
    <mergeCell ref="S50:T50"/>
    <mergeCell ref="O45:Q46"/>
    <mergeCell ref="S45:V46"/>
    <mergeCell ref="S44:T44"/>
    <mergeCell ref="S41:T41"/>
    <mergeCell ref="S36:T36"/>
    <mergeCell ref="S37:T37"/>
    <mergeCell ref="S43:T43"/>
    <mergeCell ref="S31:T31"/>
    <mergeCell ref="G33:I34"/>
    <mergeCell ref="AB31:AD32"/>
    <mergeCell ref="G43:I44"/>
    <mergeCell ref="K36:M37"/>
    <mergeCell ref="O34:Q35"/>
    <mergeCell ref="S39:V40"/>
    <mergeCell ref="X43:Z44"/>
    <mergeCell ref="S38:T38"/>
    <mergeCell ref="S32:T32"/>
    <mergeCell ref="S33:T33"/>
    <mergeCell ref="S34:T34"/>
    <mergeCell ref="S35:T35"/>
    <mergeCell ref="S42:T42"/>
    <mergeCell ref="AA43:AB43"/>
    <mergeCell ref="AA44:AB44"/>
    <mergeCell ref="K29:M30"/>
    <mergeCell ref="O27:Q28"/>
    <mergeCell ref="X27:Z28"/>
    <mergeCell ref="AB26:AD27"/>
    <mergeCell ref="S24:T24"/>
    <mergeCell ref="S25:T25"/>
    <mergeCell ref="S26:T26"/>
    <mergeCell ref="S27:T27"/>
    <mergeCell ref="S28:T28"/>
    <mergeCell ref="S29:T29"/>
    <mergeCell ref="S30:T30"/>
    <mergeCell ref="S22:V23"/>
    <mergeCell ref="S18:T18"/>
    <mergeCell ref="X18:Z19"/>
    <mergeCell ref="AB18:AD19"/>
    <mergeCell ref="S21:T21"/>
    <mergeCell ref="S19:T19"/>
    <mergeCell ref="S20:T20"/>
    <mergeCell ref="S13:T13"/>
    <mergeCell ref="S14:T14"/>
    <mergeCell ref="G20:I21"/>
    <mergeCell ref="K18:M19"/>
    <mergeCell ref="S15:T15"/>
    <mergeCell ref="S16:T16"/>
    <mergeCell ref="S17:T17"/>
    <mergeCell ref="O16:Q17"/>
    <mergeCell ref="X8:Z9"/>
    <mergeCell ref="AB8:AD9"/>
    <mergeCell ref="S10:T10"/>
    <mergeCell ref="S11:T11"/>
    <mergeCell ref="S12:T12"/>
    <mergeCell ref="B8:E9"/>
    <mergeCell ref="G8:I9"/>
    <mergeCell ref="K8:M9"/>
    <mergeCell ref="O8:Q9"/>
    <mergeCell ref="S8:V9"/>
    <mergeCell ref="AB13:AD14"/>
    <mergeCell ref="B1:J1"/>
    <mergeCell ref="K1:T1"/>
    <mergeCell ref="AB1:AD1"/>
    <mergeCell ref="B2:D3"/>
    <mergeCell ref="E2:H3"/>
    <mergeCell ref="I2:L3"/>
    <mergeCell ref="M2:T3"/>
    <mergeCell ref="U2:U7"/>
    <mergeCell ref="V2:Y4"/>
    <mergeCell ref="Z2:Z7"/>
    <mergeCell ref="AA2:AD3"/>
    <mergeCell ref="B4:D7"/>
    <mergeCell ref="E4:H7"/>
    <mergeCell ref="I4:L7"/>
    <mergeCell ref="M4:T5"/>
    <mergeCell ref="AA4:AD4"/>
    <mergeCell ref="V5:Y7"/>
    <mergeCell ref="AA5:AD5"/>
    <mergeCell ref="M6:T7"/>
    <mergeCell ref="AA6:AD6"/>
    <mergeCell ref="AA7:AD7"/>
  </mergeCells>
  <phoneticPr fontId="40"/>
  <conditionalFormatting sqref="F18">
    <cfRule type="cellIs" dxfId="129" priority="269" stopIfTrue="1" operator="greaterThan">
      <formula>E24</formula>
    </cfRule>
    <cfRule type="cellIs" dxfId="128" priority="270" stopIfTrue="1" operator="greaterThan">
      <formula>#REF!</formula>
    </cfRule>
  </conditionalFormatting>
  <conditionalFormatting sqref="F26">
    <cfRule type="cellIs" dxfId="127" priority="229" stopIfTrue="1" operator="greaterThan">
      <formula>E32</formula>
    </cfRule>
    <cfRule type="cellIs" dxfId="126" priority="182" stopIfTrue="1" operator="greaterThan">
      <formula>E31</formula>
    </cfRule>
  </conditionalFormatting>
  <conditionalFormatting sqref="F26:F27">
    <cfRule type="cellIs" dxfId="125" priority="67" stopIfTrue="1" operator="greaterThan">
      <formula>E31</formula>
    </cfRule>
    <cfRule type="cellIs" dxfId="124" priority="69" stopIfTrue="1" operator="greaterThan">
      <formula>E32</formula>
    </cfRule>
  </conditionalFormatting>
  <conditionalFormatting sqref="F27">
    <cfRule type="cellIs" dxfId="123" priority="64" stopIfTrue="1" operator="greaterThan">
      <formula>E32</formula>
    </cfRule>
    <cfRule type="cellIs" dxfId="122" priority="66" stopIfTrue="1" operator="greaterThan">
      <formula>E33</formula>
    </cfRule>
  </conditionalFormatting>
  <conditionalFormatting sqref="F29">
    <cfRule type="cellIs" dxfId="121" priority="73" stopIfTrue="1" operator="greaterThan">
      <formula>E35</formula>
    </cfRule>
    <cfRule type="cellIs" dxfId="120" priority="74" stopIfTrue="1" operator="greaterThan">
      <formula>E34</formula>
    </cfRule>
    <cfRule type="cellIs" dxfId="119" priority="76" stopIfTrue="1" operator="greaterThan">
      <formula>E35</formula>
    </cfRule>
  </conditionalFormatting>
  <conditionalFormatting sqref="F29:F30">
    <cfRule type="cellIs" dxfId="118" priority="60" stopIfTrue="1" operator="greaterThan">
      <formula>E34</formula>
    </cfRule>
  </conditionalFormatting>
  <conditionalFormatting sqref="F30">
    <cfRule type="cellIs" dxfId="117" priority="57" stopIfTrue="1" operator="greaterThan">
      <formula>E35</formula>
    </cfRule>
    <cfRule type="cellIs" dxfId="116" priority="59" stopIfTrue="1" operator="greaterThan">
      <formula>E38</formula>
    </cfRule>
  </conditionalFormatting>
  <conditionalFormatting sqref="F30:F31">
    <cfRule type="cellIs" dxfId="115" priority="62" stopIfTrue="1" operator="greaterThan">
      <formula>E38</formula>
    </cfRule>
  </conditionalFormatting>
  <conditionalFormatting sqref="F31">
    <cfRule type="cellIs" dxfId="114" priority="268" stopIfTrue="1" operator="greaterThan">
      <formula>E38</formula>
    </cfRule>
  </conditionalFormatting>
  <conditionalFormatting sqref="F41">
    <cfRule type="cellIs" dxfId="113" priority="280" stopIfTrue="1" operator="greaterThan">
      <formula>#REF!</formula>
    </cfRule>
    <cfRule type="cellIs" dxfId="112" priority="281" stopIfTrue="1" operator="greaterThan">
      <formula>E44</formula>
    </cfRule>
  </conditionalFormatting>
  <conditionalFormatting sqref="J27 W37:W40">
    <cfRule type="cellIs" dxfId="111" priority="102" stopIfTrue="1" operator="greaterThan">
      <formula>I23</formula>
    </cfRule>
  </conditionalFormatting>
  <conditionalFormatting sqref="N14">
    <cfRule type="cellIs" dxfId="110" priority="250" stopIfTrue="1" operator="greaterThan">
      <formula>M9</formula>
    </cfRule>
    <cfRule type="cellIs" dxfId="109" priority="249" stopIfTrue="1" operator="greaterThan">
      <formula>M8</formula>
    </cfRule>
    <cfRule type="cellIs" dxfId="108" priority="238" stopIfTrue="1" operator="greaterThan">
      <formula>M9</formula>
    </cfRule>
    <cfRule type="cellIs" dxfId="107" priority="237" stopIfTrue="1" operator="greaterThan">
      <formula>M8</formula>
    </cfRule>
    <cfRule type="cellIs" dxfId="106" priority="225" stopIfTrue="1" operator="greaterThan">
      <formula>M9</formula>
    </cfRule>
    <cfRule type="cellIs" dxfId="105" priority="224" stopIfTrue="1" operator="greaterThan">
      <formula>M8</formula>
    </cfRule>
    <cfRule type="cellIs" dxfId="104" priority="205" stopIfTrue="1" operator="greaterThan">
      <formula>M9</formula>
    </cfRule>
    <cfRule type="cellIs" dxfId="103" priority="204" stopIfTrue="1" operator="greaterThan">
      <formula>M8</formula>
    </cfRule>
    <cfRule type="cellIs" dxfId="102" priority="81" stopIfTrue="1" operator="greaterThan">
      <formula>M8</formula>
    </cfRule>
    <cfRule type="cellIs" dxfId="101" priority="82" stopIfTrue="1" operator="greaterThan">
      <formula>M9</formula>
    </cfRule>
    <cfRule type="cellIs" dxfId="100" priority="96" stopIfTrue="1" operator="greaterThan">
      <formula>M8</formula>
    </cfRule>
    <cfRule type="cellIs" dxfId="99" priority="190" stopIfTrue="1" operator="greaterThan">
      <formula>M9</formula>
    </cfRule>
    <cfRule type="cellIs" dxfId="98" priority="189" stopIfTrue="1" operator="greaterThan">
      <formula>M8</formula>
    </cfRule>
    <cfRule type="cellIs" dxfId="97" priority="97" stopIfTrue="1" operator="greaterThan">
      <formula>M9</formula>
    </cfRule>
    <cfRule type="cellIs" dxfId="96" priority="178" stopIfTrue="1" operator="greaterThan">
      <formula>M9</formula>
    </cfRule>
    <cfRule type="cellIs" dxfId="95" priority="150" stopIfTrue="1" operator="greaterThan">
      <formula>M8</formula>
    </cfRule>
    <cfRule type="cellIs" dxfId="94" priority="108" stopIfTrue="1" operator="greaterThan">
      <formula>M8</formula>
    </cfRule>
    <cfRule type="cellIs" dxfId="93" priority="177" stopIfTrue="1" operator="greaterThan">
      <formula>M8</formula>
    </cfRule>
    <cfRule type="cellIs" dxfId="92" priority="163" stopIfTrue="1" operator="greaterThan">
      <formula>M9</formula>
    </cfRule>
    <cfRule type="cellIs" dxfId="91" priority="123" stopIfTrue="1" operator="greaterThan">
      <formula>M8</formula>
    </cfRule>
    <cfRule type="cellIs" dxfId="90" priority="109" stopIfTrue="1" operator="greaterThan">
      <formula>M9</formula>
    </cfRule>
    <cfRule type="cellIs" dxfId="89" priority="162" stopIfTrue="1" operator="greaterThan">
      <formula>M8</formula>
    </cfRule>
    <cfRule type="cellIs" dxfId="88" priority="151" stopIfTrue="1" operator="greaterThan">
      <formula>M9</formula>
    </cfRule>
    <cfRule type="cellIs" dxfId="87" priority="135" stopIfTrue="1" operator="greaterThan">
      <formula>M8</formula>
    </cfRule>
    <cfRule type="cellIs" dxfId="86" priority="136" stopIfTrue="1" operator="greaterThan">
      <formula>M9</formula>
    </cfRule>
    <cfRule type="cellIs" dxfId="85" priority="124" stopIfTrue="1" operator="greaterThan">
      <formula>M9</formula>
    </cfRule>
  </conditionalFormatting>
  <conditionalFormatting sqref="N43">
    <cfRule type="cellIs" dxfId="84" priority="80" stopIfTrue="1" operator="greaterThan">
      <formula>M45</formula>
    </cfRule>
  </conditionalFormatting>
  <conditionalFormatting sqref="W14">
    <cfRule type="cellIs" dxfId="83" priority="149" stopIfTrue="1" operator="greaterThan">
      <formula>V11</formula>
    </cfRule>
    <cfRule type="cellIs" dxfId="82" priority="176" stopIfTrue="1" operator="greaterThan">
      <formula>V11</formula>
    </cfRule>
    <cfRule type="cellIs" dxfId="81" priority="158" stopIfTrue="1" operator="greaterThan">
      <formula>V14</formula>
    </cfRule>
    <cfRule type="cellIs" dxfId="80" priority="122" stopIfTrue="1" operator="greaterThan">
      <formula>V11</formula>
    </cfRule>
    <cfRule type="cellIs" dxfId="79" priority="185" stopIfTrue="1" operator="greaterThan">
      <formula>V14</formula>
    </cfRule>
    <cfRule type="cellIs" dxfId="78" priority="212" stopIfTrue="1" operator="greaterThan">
      <formula>V14</formula>
    </cfRule>
    <cfRule type="cellIs" dxfId="77" priority="104" stopIfTrue="1" operator="greaterThan">
      <formula>V14</formula>
    </cfRule>
    <cfRule type="cellIs" dxfId="76" priority="131" stopIfTrue="1" operator="greaterThan">
      <formula>V14</formula>
    </cfRule>
    <cfRule type="cellIs" dxfId="75" priority="95" stopIfTrue="1" operator="greaterThan">
      <formula>V11</formula>
    </cfRule>
    <cfRule type="cellIs" dxfId="74" priority="261" stopIfTrue="1" operator="greaterThan">
      <formula>V11</formula>
    </cfRule>
    <cfRule type="cellIs" dxfId="73" priority="203" stopIfTrue="1" operator="greaterThan">
      <formula>V11</formula>
    </cfRule>
  </conditionalFormatting>
  <conditionalFormatting sqref="W14:W15 W23">
    <cfRule type="cellIs" dxfId="72" priority="215" stopIfTrue="1" operator="greaterThan">
      <formula>#REF!</formula>
    </cfRule>
  </conditionalFormatting>
  <conditionalFormatting sqref="W15">
    <cfRule type="cellIs" dxfId="71" priority="130" stopIfTrue="1" operator="greaterThan">
      <formula>V14</formula>
    </cfRule>
    <cfRule type="cellIs" dxfId="70" priority="145" stopIfTrue="1" operator="greaterThan">
      <formula>V11</formula>
    </cfRule>
    <cfRule type="cellIs" dxfId="69" priority="118" stopIfTrue="1" operator="greaterThan">
      <formula>V11</formula>
    </cfRule>
    <cfRule type="cellIs" dxfId="68" priority="157" stopIfTrue="1" operator="greaterThan">
      <formula>V14</formula>
    </cfRule>
    <cfRule type="cellIs" dxfId="67" priority="172" stopIfTrue="1" operator="greaterThan">
      <formula>V11</formula>
    </cfRule>
    <cfRule type="cellIs" dxfId="66" priority="184" stopIfTrue="1" operator="greaterThan">
      <formula>V14</formula>
    </cfRule>
    <cfRule type="cellIs" dxfId="65" priority="199" stopIfTrue="1" operator="greaterThan">
      <formula>V11</formula>
    </cfRule>
    <cfRule type="cellIs" dxfId="64" priority="211" stopIfTrue="1" operator="greaterThan">
      <formula>V14</formula>
    </cfRule>
    <cfRule type="cellIs" dxfId="63" priority="231" stopIfTrue="1" operator="greaterThan">
      <formula>V14</formula>
    </cfRule>
    <cfRule type="cellIs" dxfId="62" priority="246" stopIfTrue="1" operator="greaterThan">
      <formula>V11</formula>
    </cfRule>
    <cfRule type="cellIs" dxfId="61" priority="255" stopIfTrue="1" operator="greaterThan">
      <formula>V14</formula>
    </cfRule>
    <cfRule type="cellIs" dxfId="60" priority="91" stopIfTrue="1" operator="greaterThan">
      <formula>V11</formula>
    </cfRule>
    <cfRule type="cellIs" dxfId="59" priority="103" stopIfTrue="1" operator="greaterThan">
      <formula>V14</formula>
    </cfRule>
  </conditionalFormatting>
  <conditionalFormatting sqref="W16 N24:N25">
    <cfRule type="cellIs" dxfId="58" priority="260" stopIfTrue="1" operator="greaterThan">
      <formula>#REF!</formula>
    </cfRule>
  </conditionalFormatting>
  <conditionalFormatting sqref="W16">
    <cfRule type="cellIs" dxfId="57" priority="201" stopIfTrue="1" operator="greaterThan">
      <formula>V14</formula>
    </cfRule>
    <cfRule type="cellIs" dxfId="56" priority="120" stopIfTrue="1" operator="greaterThan">
      <formula>V14</formula>
    </cfRule>
    <cfRule type="cellIs" dxfId="55" priority="248" stopIfTrue="1" operator="greaterThan">
      <formula>V14</formula>
    </cfRule>
    <cfRule type="cellIs" dxfId="54" priority="247" stopIfTrue="1" operator="greaterThan">
      <formula>V11</formula>
    </cfRule>
    <cfRule type="cellIs" dxfId="53" priority="174" stopIfTrue="1" operator="greaterThan">
      <formula>V14</formula>
    </cfRule>
    <cfRule type="cellIs" dxfId="52" priority="93" stopIfTrue="1" operator="greaterThan">
      <formula>V14</formula>
    </cfRule>
    <cfRule type="cellIs" dxfId="51" priority="92" stopIfTrue="1" operator="greaterThan">
      <formula>V11</formula>
    </cfRule>
    <cfRule type="cellIs" dxfId="50" priority="147" stopIfTrue="1" operator="greaterThan">
      <formula>V14</formula>
    </cfRule>
  </conditionalFormatting>
  <conditionalFormatting sqref="W21 W23:W24">
    <cfRule type="cellIs" dxfId="49" priority="2" stopIfTrue="1" operator="greaterThan">
      <formula>V21</formula>
    </cfRule>
  </conditionalFormatting>
  <conditionalFormatting sqref="W21">
    <cfRule type="cellIs" dxfId="48" priority="11" stopIfTrue="1" operator="greaterThan">
      <formula>V19</formula>
    </cfRule>
    <cfRule type="cellIs" dxfId="47" priority="5" stopIfTrue="1" operator="greaterThan">
      <formula>V17</formula>
    </cfRule>
    <cfRule type="cellIs" dxfId="46" priority="9" stopIfTrue="1" operator="greaterThan">
      <formula>V17</formula>
    </cfRule>
    <cfRule type="cellIs" dxfId="45" priority="8" stopIfTrue="1" operator="greaterThan">
      <formula>V21</formula>
    </cfRule>
    <cfRule type="cellIs" dxfId="44" priority="10" stopIfTrue="1" operator="greaterThan">
      <formula>V21</formula>
    </cfRule>
    <cfRule type="cellIs" dxfId="43" priority="7" stopIfTrue="1" operator="greaterThan">
      <formula>V17</formula>
    </cfRule>
    <cfRule type="cellIs" dxfId="42" priority="1" stopIfTrue="1" operator="greaterThan">
      <formula>V17</formula>
    </cfRule>
    <cfRule type="cellIs" dxfId="41" priority="6" stopIfTrue="1" operator="greaterThan">
      <formula>V21</formula>
    </cfRule>
    <cfRule type="cellIs" dxfId="40" priority="4" stopIfTrue="1" operator="greaterThan">
      <formula>V21</formula>
    </cfRule>
    <cfRule type="cellIs" dxfId="39" priority="3" stopIfTrue="1" operator="greaterThan">
      <formula>V17</formula>
    </cfRule>
    <cfRule type="cellIs" dxfId="38" priority="14" stopIfTrue="1" operator="greaterThan">
      <formula>V21</formula>
    </cfRule>
    <cfRule type="cellIs" dxfId="37" priority="13" stopIfTrue="1" operator="greaterThan">
      <formula>V17</formula>
    </cfRule>
    <cfRule type="cellIs" dxfId="36" priority="12" stopIfTrue="1" operator="greaterThan">
      <formula>#REF!</formula>
    </cfRule>
  </conditionalFormatting>
  <conditionalFormatting sqref="W21:W28 W16:W19">
    <cfRule type="cellIs" dxfId="35" priority="100" stopIfTrue="1" operator="greaterThan">
      <formula>V11</formula>
    </cfRule>
    <cfRule type="cellIs" dxfId="34" priority="181" stopIfTrue="1" operator="greaterThan">
      <formula>V11</formula>
    </cfRule>
    <cfRule type="cellIs" dxfId="33" priority="127" stopIfTrue="1" operator="greaterThan">
      <formula>V11</formula>
    </cfRule>
    <cfRule type="cellIs" dxfId="32" priority="154" stopIfTrue="1" operator="greaterThan">
      <formula>V11</formula>
    </cfRule>
  </conditionalFormatting>
  <conditionalFormatting sqref="W23">
    <cfRule type="cellIs" dxfId="31" priority="275" stopIfTrue="1" operator="greaterThan">
      <formula>V20</formula>
    </cfRule>
  </conditionalFormatting>
  <conditionalFormatting sqref="W23:W24 W14 AD33 I35:I41 AD35:AD42">
    <cfRule type="cellIs" dxfId="30" priority="253" stopIfTrue="1" operator="greaterThan">
      <formula>H14</formula>
    </cfRule>
  </conditionalFormatting>
  <conditionalFormatting sqref="W23:W24">
    <cfRule type="cellIs" dxfId="29" priority="202" stopIfTrue="1" operator="greaterThan">
      <formula>V21</formula>
    </cfRule>
  </conditionalFormatting>
  <conditionalFormatting sqref="W23:W25">
    <cfRule type="cellIs" dxfId="28" priority="220" stopIfTrue="1" operator="greaterThan">
      <formula>V20</formula>
    </cfRule>
  </conditionalFormatting>
  <conditionalFormatting sqref="W24">
    <cfRule type="cellIs" dxfId="27" priority="94" stopIfTrue="1" operator="greaterThan">
      <formula>V22</formula>
    </cfRule>
    <cfRule type="cellIs" dxfId="26" priority="148" stopIfTrue="1" operator="greaterThan">
      <formula>V22</formula>
    </cfRule>
    <cfRule type="cellIs" dxfId="25" priority="175" stopIfTrue="1" operator="greaterThan">
      <formula>V22</formula>
    </cfRule>
    <cfRule type="cellIs" dxfId="24" priority="121" stopIfTrue="1" operator="greaterThan">
      <formula>V22</formula>
    </cfRule>
    <cfRule type="cellIs" dxfId="23" priority="223" stopIfTrue="1" operator="greaterThan">
      <formula>V20</formula>
    </cfRule>
    <cfRule type="cellIs" dxfId="22" priority="262" stopIfTrue="1" operator="greaterThan">
      <formula>V22</formula>
    </cfRule>
  </conditionalFormatting>
  <conditionalFormatting sqref="W25">
    <cfRule type="cellIs" dxfId="21" priority="117" stopIfTrue="1" operator="greaterThan">
      <formula>V24</formula>
    </cfRule>
    <cfRule type="cellIs" dxfId="20" priority="90" stopIfTrue="1" operator="greaterThan">
      <formula>V24</formula>
    </cfRule>
    <cfRule type="cellIs" dxfId="19" priority="198" stopIfTrue="1" operator="greaterThan">
      <formula>V24</formula>
    </cfRule>
    <cfRule type="cellIs" dxfId="18" priority="171" stopIfTrue="1" operator="greaterThan">
      <formula>V24</formula>
    </cfRule>
    <cfRule type="cellIs" dxfId="17" priority="213" stopIfTrue="1" operator="greaterThan">
      <formula>#REF!</formula>
    </cfRule>
    <cfRule type="cellIs" dxfId="16" priority="244" stopIfTrue="1" operator="greaterThan">
      <formula>V20</formula>
    </cfRule>
    <cfRule type="cellIs" dxfId="15" priority="245" stopIfTrue="1" operator="greaterThan">
      <formula>V24</formula>
    </cfRule>
    <cfRule type="cellIs" dxfId="14" priority="144" stopIfTrue="1" operator="greaterThan">
      <formula>V24</formula>
    </cfRule>
    <cfRule type="cellIs" dxfId="13" priority="89" stopIfTrue="1" operator="greaterThan">
      <formula>V20</formula>
    </cfRule>
  </conditionalFormatting>
  <conditionalFormatting sqref="W41">
    <cfRule type="cellIs" dxfId="12" priority="228" stopIfTrue="1" operator="greaterThan">
      <formula>V34</formula>
    </cfRule>
    <cfRule type="cellIs" dxfId="11" priority="259" stopIfTrue="1" operator="greaterThan">
      <formula>V36</formula>
    </cfRule>
  </conditionalFormatting>
  <conditionalFormatting sqref="AD15:AD16">
    <cfRule type="cellIs" dxfId="10" priority="50" stopIfTrue="1" operator="greaterThan">
      <formula>AC15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AG53"/>
  <sheetViews>
    <sheetView showZeros="0" zoomScale="55" zoomScaleNormal="55" workbookViewId="0">
      <selection activeCell="AD45" sqref="AD45"/>
    </sheetView>
  </sheetViews>
  <sheetFormatPr defaultRowHeight="13.5"/>
  <cols>
    <col min="1" max="1" width="2.625" style="14" customWidth="1"/>
    <col min="2" max="2" width="3.625" style="325" customWidth="1"/>
    <col min="3" max="3" width="14.375" style="14" customWidth="1"/>
    <col min="4" max="5" width="10.625" style="14" customWidth="1"/>
    <col min="6" max="6" width="3.625" style="325" customWidth="1"/>
    <col min="7" max="7" width="14.25" style="14" customWidth="1"/>
    <col min="8" max="9" width="10.625" style="14" customWidth="1"/>
    <col min="10" max="10" width="3.625" style="325" customWidth="1"/>
    <col min="11" max="11" width="14.25" style="14" customWidth="1"/>
    <col min="12" max="13" width="10.625" style="14" customWidth="1"/>
    <col min="14" max="14" width="3.625" style="325" customWidth="1"/>
    <col min="15" max="15" width="14.25" style="14" customWidth="1"/>
    <col min="16" max="17" width="10.625" style="14" customWidth="1"/>
    <col min="18" max="18" width="3.625" style="325" customWidth="1"/>
    <col min="19" max="19" width="8.875" style="14" customWidth="1"/>
    <col min="20" max="20" width="5.625" style="14" customWidth="1"/>
    <col min="21" max="22" width="10.625" style="14" customWidth="1"/>
    <col min="23" max="23" width="3.625" style="325" customWidth="1"/>
    <col min="24" max="24" width="14" style="14" customWidth="1"/>
    <col min="25" max="26" width="10.625" style="14" customWidth="1"/>
    <col min="27" max="27" width="3.625" style="325" customWidth="1"/>
    <col min="28" max="28" width="14.25" style="14" customWidth="1"/>
    <col min="29" max="30" width="10.625" style="14" customWidth="1"/>
    <col min="31" max="16384" width="9" style="14"/>
  </cols>
  <sheetData>
    <row r="1" spans="2:31" ht="39.950000000000003" customHeight="1" thickBot="1">
      <c r="B1" s="674">
        <f>入力画面!C10</f>
        <v>0</v>
      </c>
      <c r="C1" s="674"/>
      <c r="D1" s="674"/>
      <c r="E1" s="674"/>
      <c r="F1" s="674"/>
      <c r="G1" s="674"/>
      <c r="H1" s="674"/>
      <c r="I1" s="674"/>
      <c r="J1" s="674"/>
      <c r="K1" s="684" t="s">
        <v>660</v>
      </c>
      <c r="L1" s="684"/>
      <c r="M1" s="684"/>
      <c r="N1" s="684"/>
      <c r="O1" s="684"/>
      <c r="P1" s="684"/>
      <c r="Q1" s="684"/>
      <c r="R1" s="684"/>
      <c r="S1" s="684"/>
      <c r="T1" s="684"/>
      <c r="U1" s="87"/>
      <c r="V1" s="87"/>
      <c r="W1" s="295"/>
      <c r="X1" s="153"/>
      <c r="Y1" s="153"/>
      <c r="Z1" s="153"/>
      <c r="AA1" s="172"/>
      <c r="AB1" s="683" t="s">
        <v>936</v>
      </c>
      <c r="AC1" s="683"/>
      <c r="AD1" s="683"/>
      <c r="AE1" s="104"/>
    </row>
    <row r="2" spans="2:31" ht="20.100000000000001" customHeight="1">
      <c r="B2" s="899" t="s">
        <v>343</v>
      </c>
      <c r="C2" s="900"/>
      <c r="D2" s="901"/>
      <c r="E2" s="905" t="s">
        <v>342</v>
      </c>
      <c r="F2" s="905"/>
      <c r="G2" s="905"/>
      <c r="H2" s="905"/>
      <c r="I2" s="905" t="s">
        <v>341</v>
      </c>
      <c r="J2" s="905"/>
      <c r="K2" s="905"/>
      <c r="L2" s="905"/>
      <c r="M2" s="907" t="s">
        <v>340</v>
      </c>
      <c r="N2" s="900"/>
      <c r="O2" s="900"/>
      <c r="P2" s="900"/>
      <c r="Q2" s="900"/>
      <c r="R2" s="900"/>
      <c r="S2" s="900"/>
      <c r="T2" s="900"/>
      <c r="U2" s="909" t="s">
        <v>339</v>
      </c>
      <c r="V2" s="912">
        <f>入力画面!C12</f>
        <v>0</v>
      </c>
      <c r="W2" s="913"/>
      <c r="X2" s="913"/>
      <c r="Y2" s="914"/>
      <c r="Z2" s="909" t="s">
        <v>338</v>
      </c>
      <c r="AA2" s="915" t="s">
        <v>337</v>
      </c>
      <c r="AB2" s="916"/>
      <c r="AC2" s="916"/>
      <c r="AD2" s="917"/>
      <c r="AE2" s="104"/>
    </row>
    <row r="3" spans="2:31" ht="20.100000000000001" customHeight="1">
      <c r="B3" s="902"/>
      <c r="C3" s="903"/>
      <c r="D3" s="904"/>
      <c r="E3" s="906"/>
      <c r="F3" s="906"/>
      <c r="G3" s="906"/>
      <c r="H3" s="906"/>
      <c r="I3" s="906"/>
      <c r="J3" s="906"/>
      <c r="K3" s="906"/>
      <c r="L3" s="906"/>
      <c r="M3" s="908"/>
      <c r="N3" s="903"/>
      <c r="O3" s="903"/>
      <c r="P3" s="903"/>
      <c r="Q3" s="903"/>
      <c r="R3" s="903"/>
      <c r="S3" s="903"/>
      <c r="T3" s="903"/>
      <c r="U3" s="910"/>
      <c r="V3" s="886"/>
      <c r="W3" s="887"/>
      <c r="X3" s="887"/>
      <c r="Y3" s="888"/>
      <c r="Z3" s="910"/>
      <c r="AA3" s="918"/>
      <c r="AB3" s="919"/>
      <c r="AC3" s="919"/>
      <c r="AD3" s="920"/>
      <c r="AE3" s="104"/>
    </row>
    <row r="4" spans="2:31" ht="21.95" customHeight="1">
      <c r="B4" s="921">
        <f>入力画面!C4</f>
        <v>0</v>
      </c>
      <c r="C4" s="922"/>
      <c r="D4" s="923"/>
      <c r="E4" s="930">
        <f>入力画面!B4</f>
        <v>0</v>
      </c>
      <c r="F4" s="931"/>
      <c r="G4" s="931"/>
      <c r="H4" s="932"/>
      <c r="I4" s="939">
        <f>AD49</f>
        <v>0</v>
      </c>
      <c r="J4" s="925"/>
      <c r="K4" s="925"/>
      <c r="L4" s="925"/>
      <c r="M4" s="941">
        <f>入力画面!C6</f>
        <v>0</v>
      </c>
      <c r="N4" s="942"/>
      <c r="O4" s="942"/>
      <c r="P4" s="942"/>
      <c r="Q4" s="942"/>
      <c r="R4" s="942"/>
      <c r="S4" s="942"/>
      <c r="T4" s="943"/>
      <c r="U4" s="910"/>
      <c r="V4" s="886"/>
      <c r="W4" s="887"/>
      <c r="X4" s="887"/>
      <c r="Y4" s="888"/>
      <c r="Z4" s="910"/>
      <c r="AA4" s="874" t="s">
        <v>336</v>
      </c>
      <c r="AB4" s="875"/>
      <c r="AC4" s="875"/>
      <c r="AD4" s="876"/>
      <c r="AE4" s="105"/>
    </row>
    <row r="5" spans="2:31" ht="21.95" customHeight="1">
      <c r="B5" s="924"/>
      <c r="C5" s="925"/>
      <c r="D5" s="926"/>
      <c r="E5" s="933"/>
      <c r="F5" s="934"/>
      <c r="G5" s="934"/>
      <c r="H5" s="935"/>
      <c r="I5" s="939"/>
      <c r="J5" s="925"/>
      <c r="K5" s="925"/>
      <c r="L5" s="925"/>
      <c r="M5" s="886"/>
      <c r="N5" s="887"/>
      <c r="O5" s="887"/>
      <c r="P5" s="887"/>
      <c r="Q5" s="887"/>
      <c r="R5" s="887"/>
      <c r="S5" s="887"/>
      <c r="T5" s="888"/>
      <c r="U5" s="910"/>
      <c r="V5" s="877">
        <f>入力画面!C13</f>
        <v>0</v>
      </c>
      <c r="W5" s="878"/>
      <c r="X5" s="878"/>
      <c r="Y5" s="879"/>
      <c r="Z5" s="910"/>
      <c r="AA5" s="883" t="s">
        <v>696</v>
      </c>
      <c r="AB5" s="884"/>
      <c r="AC5" s="884"/>
      <c r="AD5" s="885"/>
      <c r="AE5" s="104"/>
    </row>
    <row r="6" spans="2:31" ht="21.95" customHeight="1">
      <c r="B6" s="924"/>
      <c r="C6" s="925"/>
      <c r="D6" s="926"/>
      <c r="E6" s="933"/>
      <c r="F6" s="934"/>
      <c r="G6" s="934"/>
      <c r="H6" s="935"/>
      <c r="I6" s="939"/>
      <c r="J6" s="925"/>
      <c r="K6" s="925"/>
      <c r="L6" s="925"/>
      <c r="M6" s="886">
        <f>入力画面!C8</f>
        <v>0</v>
      </c>
      <c r="N6" s="887"/>
      <c r="O6" s="887"/>
      <c r="P6" s="887"/>
      <c r="Q6" s="887"/>
      <c r="R6" s="887"/>
      <c r="S6" s="887"/>
      <c r="T6" s="888"/>
      <c r="U6" s="910"/>
      <c r="V6" s="877"/>
      <c r="W6" s="878"/>
      <c r="X6" s="878"/>
      <c r="Y6" s="879"/>
      <c r="Z6" s="910"/>
      <c r="AA6" s="883" t="s">
        <v>335</v>
      </c>
      <c r="AB6" s="884"/>
      <c r="AC6" s="884"/>
      <c r="AD6" s="885"/>
      <c r="AE6" s="104"/>
    </row>
    <row r="7" spans="2:31" ht="21.95" customHeight="1" thickBot="1">
      <c r="B7" s="927"/>
      <c r="C7" s="928"/>
      <c r="D7" s="929"/>
      <c r="E7" s="936"/>
      <c r="F7" s="937"/>
      <c r="G7" s="937"/>
      <c r="H7" s="938"/>
      <c r="I7" s="940"/>
      <c r="J7" s="928"/>
      <c r="K7" s="928"/>
      <c r="L7" s="928"/>
      <c r="M7" s="889"/>
      <c r="N7" s="890"/>
      <c r="O7" s="890"/>
      <c r="P7" s="890"/>
      <c r="Q7" s="890"/>
      <c r="R7" s="890"/>
      <c r="S7" s="890"/>
      <c r="T7" s="891"/>
      <c r="U7" s="911"/>
      <c r="V7" s="880"/>
      <c r="W7" s="881"/>
      <c r="X7" s="881"/>
      <c r="Y7" s="882"/>
      <c r="Z7" s="911"/>
      <c r="AA7" s="892" t="s">
        <v>334</v>
      </c>
      <c r="AB7" s="893"/>
      <c r="AC7" s="893"/>
      <c r="AD7" s="894"/>
      <c r="AE7" s="105"/>
    </row>
    <row r="8" spans="2:31" ht="21.95" customHeight="1">
      <c r="B8" s="979" t="s">
        <v>333</v>
      </c>
      <c r="C8" s="980"/>
      <c r="D8" s="980"/>
      <c r="E8" s="980"/>
      <c r="F8" s="423"/>
      <c r="G8" s="983" t="s">
        <v>830</v>
      </c>
      <c r="H8" s="983"/>
      <c r="I8" s="984"/>
      <c r="J8" s="423"/>
      <c r="K8" s="983" t="s">
        <v>837</v>
      </c>
      <c r="L8" s="983"/>
      <c r="M8" s="984"/>
      <c r="N8" s="423"/>
      <c r="O8" s="983" t="s">
        <v>841</v>
      </c>
      <c r="P8" s="983"/>
      <c r="Q8" s="984"/>
      <c r="R8" s="426"/>
      <c r="S8" s="985" t="s">
        <v>852</v>
      </c>
      <c r="T8" s="985"/>
      <c r="U8" s="985"/>
      <c r="V8" s="986"/>
      <c r="W8" s="425"/>
      <c r="X8" s="987" t="s">
        <v>845</v>
      </c>
      <c r="Y8" s="987"/>
      <c r="Z8" s="988"/>
      <c r="AA8" s="425"/>
      <c r="AB8" s="987" t="s">
        <v>850</v>
      </c>
      <c r="AC8" s="987"/>
      <c r="AD8" s="990"/>
      <c r="AE8" s="105"/>
    </row>
    <row r="9" spans="2:31" ht="21.95" customHeight="1">
      <c r="B9" s="981"/>
      <c r="C9" s="982"/>
      <c r="D9" s="982"/>
      <c r="E9" s="982"/>
      <c r="F9" s="424"/>
      <c r="G9" s="970"/>
      <c r="H9" s="970"/>
      <c r="I9" s="971"/>
      <c r="J9" s="424"/>
      <c r="K9" s="970"/>
      <c r="L9" s="970"/>
      <c r="M9" s="971"/>
      <c r="N9" s="424"/>
      <c r="O9" s="970"/>
      <c r="P9" s="970"/>
      <c r="Q9" s="971"/>
      <c r="R9" s="427"/>
      <c r="S9" s="974"/>
      <c r="T9" s="974"/>
      <c r="U9" s="974"/>
      <c r="V9" s="975"/>
      <c r="W9" s="424"/>
      <c r="X9" s="970"/>
      <c r="Y9" s="970"/>
      <c r="Z9" s="971"/>
      <c r="AA9" s="424"/>
      <c r="AB9" s="970"/>
      <c r="AC9" s="970"/>
      <c r="AD9" s="991"/>
      <c r="AE9" s="105"/>
    </row>
    <row r="10" spans="2:31" ht="21.95" customHeight="1">
      <c r="B10" s="162" t="s">
        <v>629</v>
      </c>
      <c r="C10" s="292" t="s">
        <v>663</v>
      </c>
      <c r="D10" s="352">
        <v>140</v>
      </c>
      <c r="E10" s="352"/>
      <c r="F10" s="128" t="s">
        <v>347</v>
      </c>
      <c r="G10" s="292" t="s">
        <v>454</v>
      </c>
      <c r="H10" s="351">
        <v>30</v>
      </c>
      <c r="I10" s="351"/>
      <c r="J10" s="128" t="s">
        <v>347</v>
      </c>
      <c r="K10" s="293" t="s">
        <v>22</v>
      </c>
      <c r="L10" s="355">
        <v>30</v>
      </c>
      <c r="M10" s="355">
        <v>0</v>
      </c>
      <c r="N10" s="128" t="s">
        <v>347</v>
      </c>
      <c r="O10" s="56" t="s">
        <v>58</v>
      </c>
      <c r="P10" s="355">
        <v>30</v>
      </c>
      <c r="Q10" s="355">
        <v>0</v>
      </c>
      <c r="R10" s="128" t="s">
        <v>347</v>
      </c>
      <c r="S10" s="960" t="s">
        <v>85</v>
      </c>
      <c r="T10" s="960"/>
      <c r="U10" s="355">
        <v>90</v>
      </c>
      <c r="V10" s="355"/>
      <c r="W10" s="128" t="s">
        <v>347</v>
      </c>
      <c r="X10" s="292" t="s">
        <v>712</v>
      </c>
      <c r="Y10" s="355">
        <v>10</v>
      </c>
      <c r="Z10" s="355"/>
      <c r="AA10" s="128" t="s">
        <v>347</v>
      </c>
      <c r="AB10" s="292" t="s">
        <v>141</v>
      </c>
      <c r="AC10" s="352">
        <v>120</v>
      </c>
      <c r="AD10" s="372"/>
      <c r="AE10" s="105"/>
    </row>
    <row r="11" spans="2:31" ht="21.95" customHeight="1">
      <c r="B11" s="162" t="s">
        <v>629</v>
      </c>
      <c r="C11" s="292" t="s">
        <v>669</v>
      </c>
      <c r="D11" s="352">
        <v>250</v>
      </c>
      <c r="E11" s="352"/>
      <c r="F11" s="128" t="s">
        <v>347</v>
      </c>
      <c r="G11" s="292" t="s">
        <v>456</v>
      </c>
      <c r="H11" s="351">
        <v>30</v>
      </c>
      <c r="I11" s="351"/>
      <c r="J11" s="128" t="s">
        <v>347</v>
      </c>
      <c r="K11" s="293" t="s">
        <v>377</v>
      </c>
      <c r="L11" s="355">
        <v>20</v>
      </c>
      <c r="M11" s="355">
        <v>0</v>
      </c>
      <c r="N11" s="128" t="s">
        <v>347</v>
      </c>
      <c r="O11" s="56" t="s">
        <v>60</v>
      </c>
      <c r="P11" s="361">
        <v>40</v>
      </c>
      <c r="Q11" s="361">
        <v>0</v>
      </c>
      <c r="R11" s="128" t="s">
        <v>347</v>
      </c>
      <c r="S11" s="960" t="s">
        <v>86</v>
      </c>
      <c r="T11" s="960"/>
      <c r="U11" s="355">
        <v>30</v>
      </c>
      <c r="V11" s="355"/>
      <c r="W11" s="128" t="s">
        <v>347</v>
      </c>
      <c r="X11" s="292" t="s">
        <v>348</v>
      </c>
      <c r="Y11" s="355">
        <v>100</v>
      </c>
      <c r="Z11" s="355"/>
      <c r="AA11" s="128"/>
      <c r="AB11" s="292"/>
      <c r="AC11" s="352"/>
      <c r="AD11" s="372"/>
      <c r="AE11" s="105"/>
    </row>
    <row r="12" spans="2:31" ht="21.95" customHeight="1">
      <c r="B12" s="162" t="s">
        <v>629</v>
      </c>
      <c r="C12" s="292" t="s">
        <v>670</v>
      </c>
      <c r="D12" s="352">
        <v>580</v>
      </c>
      <c r="E12" s="352"/>
      <c r="F12" s="128" t="s">
        <v>630</v>
      </c>
      <c r="G12" s="292" t="s">
        <v>9</v>
      </c>
      <c r="H12" s="351">
        <v>10</v>
      </c>
      <c r="I12" s="351"/>
      <c r="J12" s="128" t="s">
        <v>347</v>
      </c>
      <c r="K12" s="292" t="s">
        <v>24</v>
      </c>
      <c r="L12" s="355">
        <v>20</v>
      </c>
      <c r="M12" s="355">
        <v>0</v>
      </c>
      <c r="N12" s="128" t="s">
        <v>347</v>
      </c>
      <c r="O12" s="56" t="s">
        <v>907</v>
      </c>
      <c r="P12" s="361">
        <v>10</v>
      </c>
      <c r="Q12" s="361">
        <v>0</v>
      </c>
      <c r="R12" s="128" t="s">
        <v>347</v>
      </c>
      <c r="S12" s="952" t="s">
        <v>87</v>
      </c>
      <c r="T12" s="952"/>
      <c r="U12" s="355">
        <v>110</v>
      </c>
      <c r="V12" s="355"/>
      <c r="W12" s="128" t="s">
        <v>347</v>
      </c>
      <c r="X12" s="292" t="s">
        <v>351</v>
      </c>
      <c r="Y12" s="355">
        <v>30</v>
      </c>
      <c r="Z12" s="355"/>
      <c r="AA12" s="128"/>
      <c r="AB12" s="292"/>
      <c r="AC12" s="354">
        <v>0</v>
      </c>
      <c r="AD12" s="373">
        <v>0</v>
      </c>
      <c r="AE12" s="105"/>
    </row>
    <row r="13" spans="2:31" ht="21.95" customHeight="1">
      <c r="B13" s="162" t="s">
        <v>629</v>
      </c>
      <c r="C13" s="292" t="s">
        <v>671</v>
      </c>
      <c r="D13" s="352">
        <v>90</v>
      </c>
      <c r="E13" s="352"/>
      <c r="F13" s="128"/>
      <c r="G13" s="60"/>
      <c r="H13" s="352"/>
      <c r="I13" s="352"/>
      <c r="J13" s="128" t="s">
        <v>347</v>
      </c>
      <c r="K13" s="293" t="s">
        <v>25</v>
      </c>
      <c r="L13" s="355">
        <v>30</v>
      </c>
      <c r="M13" s="355">
        <v>0</v>
      </c>
      <c r="N13" s="128"/>
      <c r="O13" s="56"/>
      <c r="P13" s="357"/>
      <c r="Q13" s="357"/>
      <c r="R13" s="128" t="s">
        <v>347</v>
      </c>
      <c r="S13" s="952" t="s">
        <v>88</v>
      </c>
      <c r="T13" s="952"/>
      <c r="U13" s="355">
        <v>60</v>
      </c>
      <c r="V13" s="355"/>
      <c r="W13" s="128" t="s">
        <v>347</v>
      </c>
      <c r="X13" s="292" t="s">
        <v>352</v>
      </c>
      <c r="Y13" s="355">
        <v>60</v>
      </c>
      <c r="Z13" s="355"/>
      <c r="AA13" s="416"/>
      <c r="AB13" s="417" t="s">
        <v>832</v>
      </c>
      <c r="AC13" s="354">
        <f>SUM(AC10)</f>
        <v>120</v>
      </c>
      <c r="AD13" s="373">
        <f>SUM(AD10)</f>
        <v>0</v>
      </c>
      <c r="AE13" s="105"/>
    </row>
    <row r="14" spans="2:31" ht="21.95" customHeight="1">
      <c r="B14" s="162" t="s">
        <v>629</v>
      </c>
      <c r="C14" s="292" t="s">
        <v>672</v>
      </c>
      <c r="D14" s="352">
        <v>270</v>
      </c>
      <c r="E14" s="352"/>
      <c r="F14" s="296"/>
      <c r="G14" s="296"/>
      <c r="H14" s="350"/>
      <c r="I14" s="350"/>
      <c r="J14" s="128" t="s">
        <v>347</v>
      </c>
      <c r="K14" s="293" t="s">
        <v>26</v>
      </c>
      <c r="L14" s="361">
        <v>30</v>
      </c>
      <c r="M14" s="361">
        <v>0</v>
      </c>
      <c r="N14" s="128"/>
      <c r="O14" s="56"/>
      <c r="P14" s="357"/>
      <c r="Q14" s="357"/>
      <c r="R14" s="128" t="s">
        <v>347</v>
      </c>
      <c r="S14" s="978" t="s">
        <v>89</v>
      </c>
      <c r="T14" s="959"/>
      <c r="U14" s="361">
        <v>30</v>
      </c>
      <c r="V14" s="361"/>
      <c r="W14" s="128" t="s">
        <v>347</v>
      </c>
      <c r="X14" s="292" t="s">
        <v>355</v>
      </c>
      <c r="Y14" s="355">
        <v>30</v>
      </c>
      <c r="Z14" s="355"/>
      <c r="AA14" s="425"/>
      <c r="AB14" s="987" t="s">
        <v>851</v>
      </c>
      <c r="AC14" s="987"/>
      <c r="AD14" s="990"/>
      <c r="AE14" s="105"/>
    </row>
    <row r="15" spans="2:31" ht="21.95" customHeight="1">
      <c r="B15" s="162" t="s">
        <v>629</v>
      </c>
      <c r="C15" s="292" t="s">
        <v>715</v>
      </c>
      <c r="D15" s="352">
        <v>790</v>
      </c>
      <c r="E15" s="352"/>
      <c r="F15" s="416"/>
      <c r="G15" s="417" t="s">
        <v>832</v>
      </c>
      <c r="H15" s="441">
        <f>SUM(H10:H12)</f>
        <v>70</v>
      </c>
      <c r="I15" s="441">
        <f>SUM(I10:I12)</f>
        <v>0</v>
      </c>
      <c r="J15" s="128" t="s">
        <v>347</v>
      </c>
      <c r="K15" s="293" t="s">
        <v>27</v>
      </c>
      <c r="L15" s="361">
        <v>30</v>
      </c>
      <c r="M15" s="361">
        <v>0</v>
      </c>
      <c r="N15" s="416"/>
      <c r="O15" s="417" t="s">
        <v>832</v>
      </c>
      <c r="P15" s="357">
        <f>SUM(P10:P13)</f>
        <v>80</v>
      </c>
      <c r="Q15" s="357">
        <f>SUM(Q10:Q13)</f>
        <v>0</v>
      </c>
      <c r="R15" s="128" t="s">
        <v>347</v>
      </c>
      <c r="S15" s="956" t="s">
        <v>90</v>
      </c>
      <c r="T15" s="957"/>
      <c r="U15" s="361">
        <v>20</v>
      </c>
      <c r="V15" s="361"/>
      <c r="W15" s="128" t="s">
        <v>347</v>
      </c>
      <c r="X15" s="292" t="s">
        <v>678</v>
      </c>
      <c r="Y15" s="355">
        <v>10</v>
      </c>
      <c r="Z15" s="355"/>
      <c r="AA15" s="424"/>
      <c r="AB15" s="970"/>
      <c r="AC15" s="970"/>
      <c r="AD15" s="991"/>
      <c r="AE15" s="107"/>
    </row>
    <row r="16" spans="2:31" ht="21.95" customHeight="1">
      <c r="B16" s="162" t="s">
        <v>629</v>
      </c>
      <c r="C16" s="292" t="s">
        <v>674</v>
      </c>
      <c r="D16" s="352">
        <v>180</v>
      </c>
      <c r="E16" s="352"/>
      <c r="F16" s="425"/>
      <c r="G16" s="968" t="s">
        <v>831</v>
      </c>
      <c r="H16" s="968"/>
      <c r="I16" s="969"/>
      <c r="J16" s="128"/>
      <c r="K16" s="292"/>
      <c r="L16" s="360"/>
      <c r="M16" s="360"/>
      <c r="N16" s="425"/>
      <c r="O16" s="987" t="s">
        <v>842</v>
      </c>
      <c r="P16" s="987"/>
      <c r="Q16" s="988"/>
      <c r="R16" s="128" t="s">
        <v>347</v>
      </c>
      <c r="S16" s="956" t="s">
        <v>879</v>
      </c>
      <c r="T16" s="957"/>
      <c r="U16" s="361">
        <v>20</v>
      </c>
      <c r="V16" s="361"/>
      <c r="W16" s="128" t="s">
        <v>347</v>
      </c>
      <c r="X16" s="292" t="s">
        <v>829</v>
      </c>
      <c r="Y16" s="355">
        <v>10</v>
      </c>
      <c r="Z16" s="355"/>
      <c r="AA16" s="128" t="s">
        <v>347</v>
      </c>
      <c r="AB16" s="292" t="s">
        <v>143</v>
      </c>
      <c r="AC16" s="352">
        <v>10</v>
      </c>
      <c r="AD16" s="372"/>
      <c r="AE16" s="107"/>
    </row>
    <row r="17" spans="2:31" ht="21.95" customHeight="1">
      <c r="B17" s="163"/>
      <c r="C17" s="292"/>
      <c r="D17" s="352"/>
      <c r="E17" s="352"/>
      <c r="F17" s="424"/>
      <c r="G17" s="970"/>
      <c r="H17" s="970"/>
      <c r="I17" s="971"/>
      <c r="J17" s="128"/>
      <c r="K17" s="292"/>
      <c r="L17" s="360"/>
      <c r="M17" s="360"/>
      <c r="N17" s="424"/>
      <c r="O17" s="970"/>
      <c r="P17" s="970"/>
      <c r="Q17" s="971"/>
      <c r="R17" s="128" t="s">
        <v>347</v>
      </c>
      <c r="S17" s="976" t="s">
        <v>92</v>
      </c>
      <c r="T17" s="977"/>
      <c r="U17" s="361">
        <v>30</v>
      </c>
      <c r="V17" s="361"/>
      <c r="W17" s="128" t="s">
        <v>347</v>
      </c>
      <c r="X17" s="292" t="s">
        <v>713</v>
      </c>
      <c r="Y17" s="355">
        <v>30</v>
      </c>
      <c r="Z17" s="355"/>
      <c r="AA17" s="160" t="s">
        <v>344</v>
      </c>
      <c r="AB17" s="292" t="s">
        <v>144</v>
      </c>
      <c r="AC17" s="352">
        <v>30</v>
      </c>
      <c r="AD17" s="372"/>
      <c r="AE17" s="107"/>
    </row>
    <row r="18" spans="2:31" ht="21.95" customHeight="1">
      <c r="B18" s="163"/>
      <c r="C18" s="292"/>
      <c r="D18" s="352"/>
      <c r="E18" s="352"/>
      <c r="F18" s="128" t="s">
        <v>347</v>
      </c>
      <c r="G18" s="60" t="s">
        <v>361</v>
      </c>
      <c r="H18" s="352">
        <v>80</v>
      </c>
      <c r="I18" s="352"/>
      <c r="J18" s="416"/>
      <c r="K18" s="417" t="s">
        <v>832</v>
      </c>
      <c r="L18" s="357">
        <f>SUM(L10:L16)</f>
        <v>160</v>
      </c>
      <c r="M18" s="357">
        <f>SUM(M10:M16)</f>
        <v>0</v>
      </c>
      <c r="N18" s="128" t="s">
        <v>347</v>
      </c>
      <c r="O18" s="56" t="s">
        <v>233</v>
      </c>
      <c r="P18" s="361">
        <v>60</v>
      </c>
      <c r="Q18" s="361">
        <v>0</v>
      </c>
      <c r="R18" s="128" t="s">
        <v>347</v>
      </c>
      <c r="S18" s="952" t="s">
        <v>478</v>
      </c>
      <c r="T18" s="952"/>
      <c r="U18" s="375">
        <v>40</v>
      </c>
      <c r="V18" s="375"/>
      <c r="W18" s="128" t="s">
        <v>347</v>
      </c>
      <c r="X18" s="292" t="s">
        <v>119</v>
      </c>
      <c r="Y18" s="355">
        <v>20</v>
      </c>
      <c r="Z18" s="355"/>
      <c r="AA18" s="128" t="s">
        <v>347</v>
      </c>
      <c r="AB18" s="292" t="s">
        <v>145</v>
      </c>
      <c r="AC18" s="352">
        <v>20</v>
      </c>
      <c r="AD18" s="372"/>
      <c r="AE18" s="107"/>
    </row>
    <row r="19" spans="2:31" ht="21.95" customHeight="1">
      <c r="B19" s="163"/>
      <c r="C19" s="292"/>
      <c r="D19" s="352"/>
      <c r="E19" s="352"/>
      <c r="F19" s="128" t="s">
        <v>347</v>
      </c>
      <c r="G19" s="60" t="s">
        <v>362</v>
      </c>
      <c r="H19" s="352">
        <v>30</v>
      </c>
      <c r="I19" s="352"/>
      <c r="J19" s="425"/>
      <c r="K19" s="987" t="s">
        <v>838</v>
      </c>
      <c r="L19" s="987"/>
      <c r="M19" s="988"/>
      <c r="N19" s="128" t="s">
        <v>347</v>
      </c>
      <c r="O19" s="56" t="s">
        <v>228</v>
      </c>
      <c r="P19" s="361">
        <v>10</v>
      </c>
      <c r="Q19" s="361">
        <v>0</v>
      </c>
      <c r="R19" s="128" t="s">
        <v>347</v>
      </c>
      <c r="S19" s="956" t="s">
        <v>677</v>
      </c>
      <c r="T19" s="957"/>
      <c r="U19" s="361">
        <v>10</v>
      </c>
      <c r="V19" s="361"/>
      <c r="W19" s="128" t="s">
        <v>347</v>
      </c>
      <c r="X19" s="292" t="s">
        <v>697</v>
      </c>
      <c r="Y19" s="355">
        <v>10</v>
      </c>
      <c r="Z19" s="355"/>
      <c r="AA19" s="128" t="s">
        <v>347</v>
      </c>
      <c r="AB19" s="292" t="s">
        <v>146</v>
      </c>
      <c r="AC19" s="352">
        <v>10</v>
      </c>
      <c r="AD19" s="372"/>
      <c r="AE19" s="107"/>
    </row>
    <row r="20" spans="2:31" ht="21.95" customHeight="1">
      <c r="B20" s="163"/>
      <c r="C20" s="292"/>
      <c r="D20" s="352"/>
      <c r="E20" s="352"/>
      <c r="F20" s="128" t="s">
        <v>347</v>
      </c>
      <c r="G20" s="60" t="s">
        <v>473</v>
      </c>
      <c r="H20" s="352">
        <v>30</v>
      </c>
      <c r="I20" s="352"/>
      <c r="J20" s="424"/>
      <c r="K20" s="970"/>
      <c r="L20" s="970"/>
      <c r="M20" s="971"/>
      <c r="N20" s="171"/>
      <c r="O20" s="56"/>
      <c r="P20" s="361"/>
      <c r="Q20" s="361"/>
      <c r="R20" s="128"/>
      <c r="S20" s="956"/>
      <c r="T20" s="957"/>
      <c r="U20" s="361"/>
      <c r="V20" s="361"/>
      <c r="W20" s="128"/>
      <c r="X20" s="111"/>
      <c r="Y20" s="357">
        <v>0</v>
      </c>
      <c r="Z20" s="357">
        <v>0</v>
      </c>
      <c r="AA20" s="128" t="s">
        <v>347</v>
      </c>
      <c r="AB20" s="292" t="s">
        <v>147</v>
      </c>
      <c r="AC20" s="352">
        <v>10</v>
      </c>
      <c r="AD20" s="372"/>
      <c r="AE20" s="107"/>
    </row>
    <row r="21" spans="2:31" ht="21.95" customHeight="1">
      <c r="B21" s="164" t="s">
        <v>630</v>
      </c>
      <c r="C21" s="292" t="s">
        <v>721</v>
      </c>
      <c r="D21" s="352">
        <v>90</v>
      </c>
      <c r="E21" s="352"/>
      <c r="F21" s="128"/>
      <c r="G21" s="60"/>
      <c r="H21" s="352"/>
      <c r="I21" s="352"/>
      <c r="J21" s="128" t="s">
        <v>347</v>
      </c>
      <c r="K21" s="293" t="s">
        <v>28</v>
      </c>
      <c r="L21" s="361">
        <v>20</v>
      </c>
      <c r="M21" s="361">
        <v>0</v>
      </c>
      <c r="N21" s="129"/>
      <c r="O21" s="56"/>
      <c r="P21" s="361"/>
      <c r="Q21" s="361"/>
      <c r="R21" s="418"/>
      <c r="S21" s="958" t="s">
        <v>836</v>
      </c>
      <c r="T21" s="959"/>
      <c r="U21" s="362">
        <f>SUM(U10:U19)</f>
        <v>440</v>
      </c>
      <c r="V21" s="362">
        <f>SUM(V10:V19)</f>
        <v>0</v>
      </c>
      <c r="W21" s="416"/>
      <c r="X21" s="417" t="s">
        <v>832</v>
      </c>
      <c r="Y21" s="354">
        <f>SUM(Y10:Y20)</f>
        <v>310</v>
      </c>
      <c r="Z21" s="354">
        <f>SUM(Z10:Z20)</f>
        <v>0</v>
      </c>
      <c r="AA21" s="128" t="s">
        <v>347</v>
      </c>
      <c r="AB21" s="292" t="s">
        <v>148</v>
      </c>
      <c r="AC21" s="352">
        <v>10</v>
      </c>
      <c r="AD21" s="372"/>
      <c r="AE21" s="107"/>
    </row>
    <row r="22" spans="2:31" ht="21.95" customHeight="1">
      <c r="B22" s="164" t="s">
        <v>630</v>
      </c>
      <c r="C22" s="292" t="s">
        <v>663</v>
      </c>
      <c r="D22" s="352">
        <v>30</v>
      </c>
      <c r="E22" s="352"/>
      <c r="F22" s="128"/>
      <c r="G22" s="60"/>
      <c r="H22" s="353"/>
      <c r="I22" s="353"/>
      <c r="J22" s="128" t="s">
        <v>347</v>
      </c>
      <c r="K22" s="293" t="s">
        <v>29</v>
      </c>
      <c r="L22" s="355">
        <v>50</v>
      </c>
      <c r="M22" s="355">
        <v>0</v>
      </c>
      <c r="N22" s="416"/>
      <c r="O22" s="417" t="s">
        <v>832</v>
      </c>
      <c r="P22" s="357">
        <f>SUM(P18:P19)</f>
        <v>70</v>
      </c>
      <c r="Q22" s="357">
        <f>SUM(Q18:Q19)</f>
        <v>0</v>
      </c>
      <c r="R22" s="428"/>
      <c r="S22" s="972" t="s">
        <v>853</v>
      </c>
      <c r="T22" s="972"/>
      <c r="U22" s="972"/>
      <c r="V22" s="973"/>
      <c r="W22" s="425"/>
      <c r="X22" s="987" t="s">
        <v>846</v>
      </c>
      <c r="Y22" s="987"/>
      <c r="Z22" s="988"/>
      <c r="AA22" s="128" t="s">
        <v>347</v>
      </c>
      <c r="AB22" s="292" t="s">
        <v>149</v>
      </c>
      <c r="AC22" s="352">
        <v>20</v>
      </c>
      <c r="AD22" s="372"/>
      <c r="AE22" s="107"/>
    </row>
    <row r="23" spans="2:31" ht="21.95" customHeight="1">
      <c r="B23" s="164" t="s">
        <v>630</v>
      </c>
      <c r="C23" s="292" t="s">
        <v>665</v>
      </c>
      <c r="D23" s="352">
        <v>20</v>
      </c>
      <c r="E23" s="352"/>
      <c r="F23" s="416"/>
      <c r="G23" s="417" t="s">
        <v>832</v>
      </c>
      <c r="H23" s="352">
        <f>SUM(H18:H20)</f>
        <v>140</v>
      </c>
      <c r="I23" s="352">
        <f>SUM(I18:I20)</f>
        <v>0</v>
      </c>
      <c r="J23" s="128" t="s">
        <v>347</v>
      </c>
      <c r="K23" s="293" t="s">
        <v>30</v>
      </c>
      <c r="L23" s="355">
        <v>20</v>
      </c>
      <c r="M23" s="355">
        <v>0</v>
      </c>
      <c r="N23" s="425"/>
      <c r="O23" s="987" t="s">
        <v>843</v>
      </c>
      <c r="P23" s="987"/>
      <c r="Q23" s="988"/>
      <c r="R23" s="427"/>
      <c r="S23" s="974"/>
      <c r="T23" s="974"/>
      <c r="U23" s="974"/>
      <c r="V23" s="975"/>
      <c r="W23" s="424"/>
      <c r="X23" s="970"/>
      <c r="Y23" s="970"/>
      <c r="Z23" s="971"/>
      <c r="AA23" s="128" t="s">
        <v>347</v>
      </c>
      <c r="AB23" s="292" t="s">
        <v>150</v>
      </c>
      <c r="AC23" s="352">
        <v>20</v>
      </c>
      <c r="AD23" s="372"/>
      <c r="AE23" s="107"/>
    </row>
    <row r="24" spans="2:31" ht="21.95" customHeight="1">
      <c r="B24" s="164" t="s">
        <v>630</v>
      </c>
      <c r="C24" s="292" t="s">
        <v>666</v>
      </c>
      <c r="D24" s="352">
        <v>30</v>
      </c>
      <c r="E24" s="352"/>
      <c r="F24" s="425"/>
      <c r="G24" s="968" t="s">
        <v>833</v>
      </c>
      <c r="H24" s="968"/>
      <c r="I24" s="969"/>
      <c r="J24" s="128"/>
      <c r="K24" s="293"/>
      <c r="L24" s="355"/>
      <c r="M24" s="355"/>
      <c r="N24" s="424"/>
      <c r="O24" s="970"/>
      <c r="P24" s="970"/>
      <c r="Q24" s="971"/>
      <c r="R24" s="128" t="s">
        <v>347</v>
      </c>
      <c r="S24" s="960" t="s">
        <v>395</v>
      </c>
      <c r="T24" s="960"/>
      <c r="U24" s="355">
        <v>20</v>
      </c>
      <c r="V24" s="355">
        <v>0</v>
      </c>
      <c r="W24" s="128" t="s">
        <v>347</v>
      </c>
      <c r="X24" s="292" t="s">
        <v>122</v>
      </c>
      <c r="Y24" s="352">
        <v>20</v>
      </c>
      <c r="Z24" s="352"/>
      <c r="AA24" s="128"/>
      <c r="AB24" s="292"/>
      <c r="AC24" s="352"/>
      <c r="AD24" s="372"/>
      <c r="AE24" s="107"/>
    </row>
    <row r="25" spans="2:31" ht="21.95" customHeight="1">
      <c r="B25" s="164" t="s">
        <v>630</v>
      </c>
      <c r="C25" s="292" t="s">
        <v>898</v>
      </c>
      <c r="D25" s="352">
        <v>30</v>
      </c>
      <c r="E25" s="352"/>
      <c r="F25" s="424"/>
      <c r="G25" s="970"/>
      <c r="H25" s="970"/>
      <c r="I25" s="971"/>
      <c r="J25" s="128"/>
      <c r="K25" s="293"/>
      <c r="L25" s="355"/>
      <c r="M25" s="355"/>
      <c r="N25" s="128" t="s">
        <v>347</v>
      </c>
      <c r="O25" s="56" t="s">
        <v>206</v>
      </c>
      <c r="P25" s="361">
        <v>70</v>
      </c>
      <c r="Q25" s="361">
        <v>0</v>
      </c>
      <c r="R25" s="128"/>
      <c r="S25" s="960"/>
      <c r="T25" s="960"/>
      <c r="U25" s="357"/>
      <c r="V25" s="357"/>
      <c r="W25" s="128" t="s">
        <v>347</v>
      </c>
      <c r="X25" s="292" t="s">
        <v>123</v>
      </c>
      <c r="Y25" s="352">
        <v>10</v>
      </c>
      <c r="Z25" s="352"/>
      <c r="AA25" s="128"/>
      <c r="AB25" s="292"/>
      <c r="AC25" s="354">
        <v>0</v>
      </c>
      <c r="AD25" s="373">
        <v>0</v>
      </c>
      <c r="AE25" s="107"/>
    </row>
    <row r="26" spans="2:31" ht="21.95" customHeight="1">
      <c r="B26" s="164" t="s">
        <v>630</v>
      </c>
      <c r="C26" s="292" t="s">
        <v>668</v>
      </c>
      <c r="D26" s="352">
        <v>40</v>
      </c>
      <c r="E26" s="352"/>
      <c r="F26" s="128" t="s">
        <v>347</v>
      </c>
      <c r="G26" s="292" t="s">
        <v>479</v>
      </c>
      <c r="H26" s="352">
        <v>40</v>
      </c>
      <c r="I26" s="352"/>
      <c r="J26" s="416"/>
      <c r="K26" s="417" t="s">
        <v>832</v>
      </c>
      <c r="L26" s="357">
        <f>SUM(L21:L23)</f>
        <v>90</v>
      </c>
      <c r="M26" s="357">
        <f>SUM(M21:M23)</f>
        <v>0</v>
      </c>
      <c r="N26" s="128" t="s">
        <v>347</v>
      </c>
      <c r="O26" s="56" t="s">
        <v>201</v>
      </c>
      <c r="P26" s="361">
        <v>40</v>
      </c>
      <c r="Q26" s="361">
        <v>0</v>
      </c>
      <c r="R26" s="418"/>
      <c r="S26" s="958" t="s">
        <v>836</v>
      </c>
      <c r="T26" s="959"/>
      <c r="U26" s="362">
        <f>SUM(U24)</f>
        <v>20</v>
      </c>
      <c r="V26" s="362">
        <f>SUM(V24)</f>
        <v>0</v>
      </c>
      <c r="W26" s="128" t="s">
        <v>347</v>
      </c>
      <c r="X26" s="292" t="s">
        <v>124</v>
      </c>
      <c r="Y26" s="352">
        <v>10</v>
      </c>
      <c r="Z26" s="352"/>
      <c r="AA26" s="128"/>
      <c r="AB26" s="292"/>
      <c r="AC26" s="354"/>
      <c r="AD26" s="373"/>
      <c r="AE26" s="107"/>
    </row>
    <row r="27" spans="2:31" ht="21.95" customHeight="1">
      <c r="B27" s="164" t="s">
        <v>630</v>
      </c>
      <c r="C27" s="292" t="s">
        <v>688</v>
      </c>
      <c r="D27" s="352">
        <v>10</v>
      </c>
      <c r="E27" s="352"/>
      <c r="F27" s="118"/>
      <c r="G27" s="292"/>
      <c r="H27" s="352"/>
      <c r="I27" s="352"/>
      <c r="J27" s="425"/>
      <c r="K27" s="987" t="s">
        <v>839</v>
      </c>
      <c r="L27" s="987"/>
      <c r="M27" s="988"/>
      <c r="N27" s="128" t="s">
        <v>347</v>
      </c>
      <c r="O27" s="56" t="s">
        <v>197</v>
      </c>
      <c r="P27" s="355">
        <v>30</v>
      </c>
      <c r="Q27" s="355">
        <v>0</v>
      </c>
      <c r="R27" s="428"/>
      <c r="S27" s="972" t="s">
        <v>854</v>
      </c>
      <c r="T27" s="972"/>
      <c r="U27" s="972"/>
      <c r="V27" s="973"/>
      <c r="W27" s="128" t="s">
        <v>347</v>
      </c>
      <c r="X27" s="292" t="s">
        <v>125</v>
      </c>
      <c r="Y27" s="352">
        <v>10</v>
      </c>
      <c r="Z27" s="352"/>
      <c r="AA27" s="416"/>
      <c r="AB27" s="417" t="s">
        <v>832</v>
      </c>
      <c r="AC27" s="354">
        <f>SUM(AC16:AC23)</f>
        <v>130</v>
      </c>
      <c r="AD27" s="373">
        <f>SUM(AD16:AD23)</f>
        <v>0</v>
      </c>
      <c r="AE27" s="107"/>
    </row>
    <row r="28" spans="2:31" ht="21.95" customHeight="1">
      <c r="B28" s="164" t="s">
        <v>630</v>
      </c>
      <c r="C28" s="292" t="s">
        <v>726</v>
      </c>
      <c r="D28" s="352">
        <v>180</v>
      </c>
      <c r="E28" s="352"/>
      <c r="F28" s="118"/>
      <c r="G28" s="292"/>
      <c r="H28" s="352"/>
      <c r="I28" s="352"/>
      <c r="J28" s="424"/>
      <c r="K28" s="970"/>
      <c r="L28" s="970"/>
      <c r="M28" s="971"/>
      <c r="N28" s="128" t="s">
        <v>347</v>
      </c>
      <c r="O28" s="56" t="s">
        <v>642</v>
      </c>
      <c r="P28" s="361">
        <v>30</v>
      </c>
      <c r="Q28" s="361">
        <v>0</v>
      </c>
      <c r="R28" s="427"/>
      <c r="S28" s="974"/>
      <c r="T28" s="974"/>
      <c r="U28" s="974"/>
      <c r="V28" s="975"/>
      <c r="W28" s="128" t="s">
        <v>347</v>
      </c>
      <c r="X28" s="292" t="s">
        <v>127</v>
      </c>
      <c r="Y28" s="352">
        <v>30</v>
      </c>
      <c r="Z28" s="352"/>
      <c r="AA28" s="128"/>
      <c r="AB28" s="292"/>
      <c r="AC28" s="61"/>
      <c r="AD28" s="62"/>
      <c r="AE28" s="107"/>
    </row>
    <row r="29" spans="2:31" ht="21.95" customHeight="1">
      <c r="B29" s="164" t="s">
        <v>630</v>
      </c>
      <c r="C29" s="292" t="s">
        <v>673</v>
      </c>
      <c r="D29" s="352">
        <v>60</v>
      </c>
      <c r="E29" s="352"/>
      <c r="F29" s="416"/>
      <c r="G29" s="417" t="s">
        <v>832</v>
      </c>
      <c r="H29" s="352">
        <f>SUM(H26:H28)</f>
        <v>40</v>
      </c>
      <c r="I29" s="352">
        <f>SUM(I26:I28)</f>
        <v>0</v>
      </c>
      <c r="J29" s="128" t="s">
        <v>347</v>
      </c>
      <c r="K29" s="292" t="s">
        <v>480</v>
      </c>
      <c r="L29" s="355">
        <v>130</v>
      </c>
      <c r="M29" s="355"/>
      <c r="N29" s="128" t="s">
        <v>347</v>
      </c>
      <c r="O29" s="56" t="s">
        <v>188</v>
      </c>
      <c r="P29" s="361">
        <v>20</v>
      </c>
      <c r="Q29" s="361">
        <v>0</v>
      </c>
      <c r="R29" s="128" t="s">
        <v>347</v>
      </c>
      <c r="S29" s="960" t="s">
        <v>372</v>
      </c>
      <c r="T29" s="960"/>
      <c r="U29" s="355">
        <v>40</v>
      </c>
      <c r="V29" s="355">
        <v>0</v>
      </c>
      <c r="W29" s="128" t="s">
        <v>347</v>
      </c>
      <c r="X29" s="292" t="s">
        <v>858</v>
      </c>
      <c r="Y29" s="355">
        <v>10</v>
      </c>
      <c r="Z29" s="355"/>
      <c r="AA29" s="128"/>
      <c r="AB29" s="292"/>
      <c r="AC29" s="61"/>
      <c r="AD29" s="62"/>
      <c r="AE29" s="107"/>
    </row>
    <row r="30" spans="2:31" ht="21.95" customHeight="1">
      <c r="B30" s="164" t="s">
        <v>630</v>
      </c>
      <c r="C30" s="292" t="s">
        <v>727</v>
      </c>
      <c r="D30" s="352">
        <v>230</v>
      </c>
      <c r="E30" s="352"/>
      <c r="F30" s="425"/>
      <c r="G30" s="968" t="s">
        <v>834</v>
      </c>
      <c r="H30" s="968"/>
      <c r="I30" s="969"/>
      <c r="J30" s="521" t="s">
        <v>347</v>
      </c>
      <c r="K30" s="520" t="s">
        <v>202</v>
      </c>
      <c r="L30" s="494" t="s">
        <v>874</v>
      </c>
      <c r="M30" s="495"/>
      <c r="N30" s="128"/>
      <c r="O30" s="56"/>
      <c r="P30" s="357"/>
      <c r="Q30" s="357"/>
      <c r="R30" s="128" t="s">
        <v>347</v>
      </c>
      <c r="S30" s="960" t="s">
        <v>369</v>
      </c>
      <c r="T30" s="960"/>
      <c r="U30" s="355">
        <v>30</v>
      </c>
      <c r="V30" s="355">
        <v>0</v>
      </c>
      <c r="W30" s="128"/>
      <c r="X30" s="292"/>
      <c r="Y30" s="354"/>
      <c r="Z30" s="354"/>
      <c r="AA30" s="128"/>
      <c r="AB30" s="292"/>
      <c r="AC30" s="61"/>
      <c r="AD30" s="62"/>
      <c r="AE30" s="107"/>
    </row>
    <row r="31" spans="2:31" ht="21.95" customHeight="1">
      <c r="B31" s="164" t="s">
        <v>630</v>
      </c>
      <c r="C31" s="292" t="s">
        <v>729</v>
      </c>
      <c r="D31" s="352">
        <v>20</v>
      </c>
      <c r="E31" s="352"/>
      <c r="F31" s="424"/>
      <c r="G31" s="970"/>
      <c r="H31" s="970"/>
      <c r="I31" s="971"/>
      <c r="J31" s="128" t="s">
        <v>347</v>
      </c>
      <c r="K31" s="292" t="s">
        <v>940</v>
      </c>
      <c r="L31" s="355">
        <v>90</v>
      </c>
      <c r="M31" s="355"/>
      <c r="N31" s="129"/>
      <c r="O31" s="56"/>
      <c r="P31" s="357"/>
      <c r="Q31" s="357"/>
      <c r="R31" s="128" t="s">
        <v>347</v>
      </c>
      <c r="S31" s="952" t="s">
        <v>162</v>
      </c>
      <c r="T31" s="952"/>
      <c r="U31" s="355">
        <v>10</v>
      </c>
      <c r="V31" s="355">
        <v>0</v>
      </c>
      <c r="W31" s="416"/>
      <c r="X31" s="417" t="s">
        <v>832</v>
      </c>
      <c r="Y31" s="354">
        <f>SUM(Y24:Y29)</f>
        <v>90</v>
      </c>
      <c r="Z31" s="354">
        <f>SUM(Z24:Z29)</f>
        <v>0</v>
      </c>
      <c r="AA31" s="128"/>
      <c r="AB31" s="292"/>
      <c r="AC31" s="61"/>
      <c r="AD31" s="62"/>
      <c r="AE31" s="107"/>
    </row>
    <row r="32" spans="2:31" ht="21.95" customHeight="1">
      <c r="B32" s="164" t="s">
        <v>630</v>
      </c>
      <c r="C32" s="292" t="s">
        <v>730</v>
      </c>
      <c r="D32" s="352">
        <v>40</v>
      </c>
      <c r="E32" s="352"/>
      <c r="F32" s="128" t="s">
        <v>347</v>
      </c>
      <c r="G32" s="292" t="s">
        <v>396</v>
      </c>
      <c r="H32" s="352">
        <v>30</v>
      </c>
      <c r="I32" s="352"/>
      <c r="J32" s="128" t="s">
        <v>347</v>
      </c>
      <c r="K32" s="292" t="s">
        <v>32</v>
      </c>
      <c r="L32" s="361">
        <v>40</v>
      </c>
      <c r="M32" s="361"/>
      <c r="N32" s="416"/>
      <c r="O32" s="417" t="s">
        <v>832</v>
      </c>
      <c r="P32" s="357">
        <f>SUM(P25:P29)</f>
        <v>190</v>
      </c>
      <c r="Q32" s="357">
        <f>SUM(Q25:Q29)</f>
        <v>0</v>
      </c>
      <c r="R32" s="128"/>
      <c r="S32" s="952"/>
      <c r="T32" s="952"/>
      <c r="U32" s="357"/>
      <c r="V32" s="357"/>
      <c r="W32" s="425"/>
      <c r="X32" s="987" t="s">
        <v>847</v>
      </c>
      <c r="Y32" s="987"/>
      <c r="Z32" s="988"/>
      <c r="AA32" s="128"/>
      <c r="AB32" s="292"/>
      <c r="AC32" s="61"/>
      <c r="AD32" s="62"/>
      <c r="AE32" s="107"/>
    </row>
    <row r="33" spans="2:33" ht="21.95" customHeight="1">
      <c r="B33" s="164" t="s">
        <v>630</v>
      </c>
      <c r="C33" s="292" t="s">
        <v>747</v>
      </c>
      <c r="D33" s="352">
        <v>140</v>
      </c>
      <c r="E33" s="352"/>
      <c r="F33" s="128" t="s">
        <v>347</v>
      </c>
      <c r="G33" s="292" t="s">
        <v>397</v>
      </c>
      <c r="H33" s="352">
        <v>30</v>
      </c>
      <c r="I33" s="352"/>
      <c r="J33" s="128" t="s">
        <v>347</v>
      </c>
      <c r="K33" s="292" t="s">
        <v>699</v>
      </c>
      <c r="L33" s="361">
        <v>20</v>
      </c>
      <c r="M33" s="361"/>
      <c r="N33" s="425"/>
      <c r="O33" s="987" t="s">
        <v>844</v>
      </c>
      <c r="P33" s="987"/>
      <c r="Q33" s="988"/>
      <c r="R33" s="418"/>
      <c r="S33" s="958" t="s">
        <v>836</v>
      </c>
      <c r="T33" s="959"/>
      <c r="U33" s="362">
        <f>SUM(U29:U31)</f>
        <v>80</v>
      </c>
      <c r="V33" s="362">
        <f>SUM(V29:V31)</f>
        <v>0</v>
      </c>
      <c r="W33" s="424"/>
      <c r="X33" s="970"/>
      <c r="Y33" s="970"/>
      <c r="Z33" s="971"/>
      <c r="AA33" s="128"/>
      <c r="AB33" s="292"/>
      <c r="AC33" s="61"/>
      <c r="AD33" s="62"/>
      <c r="AE33" s="107"/>
    </row>
    <row r="34" spans="2:33" ht="21.95" customHeight="1">
      <c r="B34" s="164" t="s">
        <v>630</v>
      </c>
      <c r="C34" s="292" t="s">
        <v>675</v>
      </c>
      <c r="D34" s="352">
        <v>100</v>
      </c>
      <c r="E34" s="352"/>
      <c r="F34" s="128" t="s">
        <v>347</v>
      </c>
      <c r="G34" s="292" t="s">
        <v>873</v>
      </c>
      <c r="H34" s="352">
        <v>50</v>
      </c>
      <c r="I34" s="352"/>
      <c r="J34" s="522" t="s">
        <v>630</v>
      </c>
      <c r="K34" s="520" t="s">
        <v>184</v>
      </c>
      <c r="L34" s="494" t="s">
        <v>874</v>
      </c>
      <c r="M34" s="495"/>
      <c r="N34" s="424"/>
      <c r="O34" s="970"/>
      <c r="P34" s="970"/>
      <c r="Q34" s="971"/>
      <c r="R34" s="428"/>
      <c r="S34" s="972" t="s">
        <v>862</v>
      </c>
      <c r="T34" s="972"/>
      <c r="U34" s="972"/>
      <c r="V34" s="973"/>
      <c r="W34" s="128" t="s">
        <v>347</v>
      </c>
      <c r="X34" s="56" t="s">
        <v>314</v>
      </c>
      <c r="Y34" s="355">
        <v>40</v>
      </c>
      <c r="Z34" s="355"/>
      <c r="AA34" s="128"/>
      <c r="AB34" s="292"/>
      <c r="AC34" s="61"/>
      <c r="AD34" s="62"/>
      <c r="AE34" s="107"/>
    </row>
    <row r="35" spans="2:33" ht="21.95" customHeight="1">
      <c r="B35" s="507" t="s">
        <v>630</v>
      </c>
      <c r="C35" s="430" t="s">
        <v>748</v>
      </c>
      <c r="D35" s="491" t="s">
        <v>860</v>
      </c>
      <c r="E35" s="491"/>
      <c r="F35" s="128"/>
      <c r="G35" s="292"/>
      <c r="H35" s="355">
        <v>0</v>
      </c>
      <c r="I35" s="355">
        <v>0</v>
      </c>
      <c r="J35" s="128" t="s">
        <v>347</v>
      </c>
      <c r="K35" s="292" t="s">
        <v>35</v>
      </c>
      <c r="L35" s="361">
        <v>30</v>
      </c>
      <c r="M35" s="361"/>
      <c r="N35" s="128" t="s">
        <v>347</v>
      </c>
      <c r="O35" s="56" t="s">
        <v>483</v>
      </c>
      <c r="P35" s="355">
        <v>10</v>
      </c>
      <c r="Q35" s="355">
        <v>0</v>
      </c>
      <c r="R35" s="427"/>
      <c r="S35" s="974"/>
      <c r="T35" s="974"/>
      <c r="U35" s="974"/>
      <c r="V35" s="975"/>
      <c r="W35" s="128" t="s">
        <v>347</v>
      </c>
      <c r="X35" s="56" t="s">
        <v>680</v>
      </c>
      <c r="Y35" s="355">
        <v>10</v>
      </c>
      <c r="Z35" s="355"/>
      <c r="AA35" s="128"/>
      <c r="AB35" s="292"/>
      <c r="AC35" s="61"/>
      <c r="AD35" s="62"/>
      <c r="AE35" s="107"/>
    </row>
    <row r="36" spans="2:33" ht="21.95" customHeight="1">
      <c r="B36" s="164" t="s">
        <v>630</v>
      </c>
      <c r="C36" s="292" t="s">
        <v>739</v>
      </c>
      <c r="D36" s="352">
        <v>40</v>
      </c>
      <c r="E36" s="352"/>
      <c r="F36" s="128"/>
      <c r="G36" s="292"/>
      <c r="H36" s="354"/>
      <c r="I36" s="354"/>
      <c r="J36" s="128" t="s">
        <v>347</v>
      </c>
      <c r="K36" s="292" t="s">
        <v>44</v>
      </c>
      <c r="L36" s="361">
        <v>10</v>
      </c>
      <c r="M36" s="361"/>
      <c r="N36" s="128" t="s">
        <v>347</v>
      </c>
      <c r="O36" s="56" t="s">
        <v>389</v>
      </c>
      <c r="P36" s="355">
        <v>20</v>
      </c>
      <c r="Q36" s="355">
        <v>0</v>
      </c>
      <c r="R36" s="128" t="s">
        <v>347</v>
      </c>
      <c r="S36" s="960" t="s">
        <v>387</v>
      </c>
      <c r="T36" s="960"/>
      <c r="U36" s="355">
        <v>10</v>
      </c>
      <c r="V36" s="355">
        <v>0</v>
      </c>
      <c r="W36" s="128"/>
      <c r="X36" s="56"/>
      <c r="Y36" s="355"/>
      <c r="Z36" s="355"/>
      <c r="AA36" s="128"/>
      <c r="AB36" s="292"/>
      <c r="AC36" s="61"/>
      <c r="AD36" s="62"/>
      <c r="AE36" s="107"/>
    </row>
    <row r="37" spans="2:33" ht="21.95" customHeight="1">
      <c r="B37" s="164" t="s">
        <v>630</v>
      </c>
      <c r="C37" s="111" t="s">
        <v>877</v>
      </c>
      <c r="D37" s="352">
        <v>210</v>
      </c>
      <c r="E37" s="352"/>
      <c r="F37" s="128"/>
      <c r="G37" s="292"/>
      <c r="H37" s="355">
        <v>0</v>
      </c>
      <c r="I37" s="355">
        <v>0</v>
      </c>
      <c r="J37" s="128" t="s">
        <v>347</v>
      </c>
      <c r="K37" s="292" t="s">
        <v>172</v>
      </c>
      <c r="L37" s="361">
        <v>10</v>
      </c>
      <c r="M37" s="361"/>
      <c r="N37" s="128"/>
      <c r="O37" s="56"/>
      <c r="P37" s="361"/>
      <c r="Q37" s="361"/>
      <c r="R37" s="128" t="s">
        <v>347</v>
      </c>
      <c r="S37" s="960" t="s">
        <v>391</v>
      </c>
      <c r="T37" s="960"/>
      <c r="U37" s="355">
        <v>50</v>
      </c>
      <c r="V37" s="355">
        <v>0</v>
      </c>
      <c r="W37" s="416"/>
      <c r="X37" s="417" t="s">
        <v>832</v>
      </c>
      <c r="Y37" s="357">
        <f>SUM(Y34:Y35)</f>
        <v>50</v>
      </c>
      <c r="Z37" s="357">
        <f>SUM(Z34:Z35)</f>
        <v>0</v>
      </c>
      <c r="AA37" s="128"/>
      <c r="AB37" s="292"/>
      <c r="AC37" s="61"/>
      <c r="AD37" s="62"/>
      <c r="AE37" s="107"/>
    </row>
    <row r="38" spans="2:33" ht="21.95" customHeight="1">
      <c r="B38" s="164" t="s">
        <v>630</v>
      </c>
      <c r="C38" s="292" t="s">
        <v>742</v>
      </c>
      <c r="D38" s="352">
        <v>30</v>
      </c>
      <c r="E38" s="352"/>
      <c r="F38" s="128"/>
      <c r="G38" s="292"/>
      <c r="H38" s="354"/>
      <c r="I38" s="354"/>
      <c r="J38" s="128"/>
      <c r="K38" s="439" t="s">
        <v>856</v>
      </c>
      <c r="L38" s="361"/>
      <c r="M38" s="361"/>
      <c r="N38" s="170"/>
      <c r="O38" s="59"/>
      <c r="P38" s="357"/>
      <c r="Q38" s="357"/>
      <c r="R38" s="128" t="s">
        <v>347</v>
      </c>
      <c r="S38" s="952" t="s">
        <v>393</v>
      </c>
      <c r="T38" s="952"/>
      <c r="U38" s="355">
        <v>20</v>
      </c>
      <c r="V38" s="355">
        <v>0</v>
      </c>
      <c r="W38" s="425"/>
      <c r="X38" s="987" t="s">
        <v>848</v>
      </c>
      <c r="Y38" s="987"/>
      <c r="Z38" s="988"/>
      <c r="AA38" s="128"/>
      <c r="AB38" s="292"/>
      <c r="AC38" s="61"/>
      <c r="AD38" s="62"/>
      <c r="AE38" s="107"/>
    </row>
    <row r="39" spans="2:33" ht="21.95" customHeight="1">
      <c r="B39" s="164" t="s">
        <v>630</v>
      </c>
      <c r="C39" s="292" t="s">
        <v>740</v>
      </c>
      <c r="D39" s="352">
        <v>180</v>
      </c>
      <c r="E39" s="352"/>
      <c r="F39" s="416"/>
      <c r="G39" s="417" t="s">
        <v>832</v>
      </c>
      <c r="H39" s="354">
        <f>SUM(H32:H38)</f>
        <v>110</v>
      </c>
      <c r="I39" s="354">
        <f>SUM(I32:I38)</f>
        <v>0</v>
      </c>
      <c r="J39" s="128" t="s">
        <v>347</v>
      </c>
      <c r="K39" s="292" t="s">
        <v>857</v>
      </c>
      <c r="L39" s="361">
        <v>10</v>
      </c>
      <c r="M39" s="361"/>
      <c r="N39" s="416"/>
      <c r="O39" s="417" t="s">
        <v>832</v>
      </c>
      <c r="P39" s="357">
        <f>SUM(P35:P36)</f>
        <v>30</v>
      </c>
      <c r="Q39" s="357">
        <f>SUM(Q35:Q36)</f>
        <v>0</v>
      </c>
      <c r="R39" s="128" t="s">
        <v>347</v>
      </c>
      <c r="S39" s="952" t="s">
        <v>106</v>
      </c>
      <c r="T39" s="952"/>
      <c r="U39" s="355">
        <v>20</v>
      </c>
      <c r="V39" s="355">
        <v>0</v>
      </c>
      <c r="W39" s="424"/>
      <c r="X39" s="970"/>
      <c r="Y39" s="970"/>
      <c r="Z39" s="971"/>
      <c r="AA39" s="128"/>
      <c r="AB39" s="292"/>
      <c r="AC39" s="61"/>
      <c r="AD39" s="62"/>
      <c r="AE39" s="107"/>
    </row>
    <row r="40" spans="2:33" ht="21.95" customHeight="1">
      <c r="B40" s="164" t="s">
        <v>630</v>
      </c>
      <c r="C40" s="292" t="s">
        <v>750</v>
      </c>
      <c r="D40" s="352">
        <v>50</v>
      </c>
      <c r="E40" s="352"/>
      <c r="F40" s="425"/>
      <c r="G40" s="968" t="s">
        <v>835</v>
      </c>
      <c r="H40" s="968"/>
      <c r="I40" s="969"/>
      <c r="J40" s="128"/>
      <c r="K40" s="292"/>
      <c r="L40" s="361"/>
      <c r="M40" s="361"/>
      <c r="N40" s="425"/>
      <c r="O40" s="987" t="s">
        <v>682</v>
      </c>
      <c r="P40" s="987"/>
      <c r="Q40" s="988"/>
      <c r="R40" s="128"/>
      <c r="S40" s="952"/>
      <c r="T40" s="952"/>
      <c r="U40" s="357"/>
      <c r="V40" s="357"/>
      <c r="W40" s="128" t="s">
        <v>347</v>
      </c>
      <c r="X40" s="292" t="s">
        <v>295</v>
      </c>
      <c r="Y40" s="355">
        <v>30</v>
      </c>
      <c r="Z40" s="355"/>
      <c r="AA40" s="128"/>
      <c r="AB40" s="292"/>
      <c r="AC40" s="61"/>
      <c r="AD40" s="62"/>
      <c r="AE40" s="107"/>
    </row>
    <row r="41" spans="2:33" ht="21.95" customHeight="1">
      <c r="B41" s="164" t="s">
        <v>630</v>
      </c>
      <c r="C41" s="292" t="s">
        <v>737</v>
      </c>
      <c r="D41" s="352">
        <v>60</v>
      </c>
      <c r="E41" s="352"/>
      <c r="F41" s="424"/>
      <c r="G41" s="970"/>
      <c r="H41" s="970"/>
      <c r="I41" s="971"/>
      <c r="J41" s="128"/>
      <c r="K41" s="292"/>
      <c r="L41" s="361"/>
      <c r="M41" s="361"/>
      <c r="N41" s="424"/>
      <c r="O41" s="970"/>
      <c r="P41" s="970"/>
      <c r="Q41" s="971"/>
      <c r="R41" s="128"/>
      <c r="S41" s="952"/>
      <c r="T41" s="952"/>
      <c r="U41" s="357"/>
      <c r="V41" s="357"/>
      <c r="W41" s="128"/>
      <c r="X41" s="292"/>
      <c r="Y41" s="355"/>
      <c r="Z41" s="355"/>
      <c r="AA41" s="749" t="s">
        <v>481</v>
      </c>
      <c r="AB41" s="967"/>
      <c r="AC41" s="218">
        <f>SUM(D10:D16)</f>
        <v>2300</v>
      </c>
      <c r="AD41" s="219">
        <f>SUM(E10:E16)</f>
        <v>0</v>
      </c>
      <c r="AE41" s="107"/>
      <c r="AF41" s="65"/>
      <c r="AG41" s="16"/>
    </row>
    <row r="42" spans="2:33" ht="21.95" customHeight="1">
      <c r="B42" s="345" t="s">
        <v>630</v>
      </c>
      <c r="C42" s="324" t="s">
        <v>736</v>
      </c>
      <c r="D42" s="374">
        <v>20</v>
      </c>
      <c r="E42" s="374"/>
      <c r="F42" s="128" t="s">
        <v>347</v>
      </c>
      <c r="G42" s="292" t="s">
        <v>390</v>
      </c>
      <c r="H42" s="355">
        <v>50</v>
      </c>
      <c r="I42" s="355"/>
      <c r="J42" s="416"/>
      <c r="K42" s="417" t="s">
        <v>832</v>
      </c>
      <c r="L42" s="357">
        <f>SUM(L29:L39)</f>
        <v>340</v>
      </c>
      <c r="M42" s="357">
        <f>SUM(M29:M39)</f>
        <v>0</v>
      </c>
      <c r="N42" s="128" t="s">
        <v>347</v>
      </c>
      <c r="O42" s="56" t="s">
        <v>455</v>
      </c>
      <c r="P42" s="361">
        <v>30</v>
      </c>
      <c r="Q42" s="361">
        <v>0</v>
      </c>
      <c r="R42" s="418"/>
      <c r="S42" s="958" t="s">
        <v>836</v>
      </c>
      <c r="T42" s="959"/>
      <c r="U42" s="362">
        <f>SUM(U36:U40)</f>
        <v>100</v>
      </c>
      <c r="V42" s="362">
        <f>SUM(V36:V40)</f>
        <v>0</v>
      </c>
      <c r="W42" s="416"/>
      <c r="X42" s="417" t="s">
        <v>832</v>
      </c>
      <c r="Y42" s="370">
        <f>SUM(Y40)</f>
        <v>30</v>
      </c>
      <c r="Z42" s="370">
        <f>SUM(Z40)</f>
        <v>0</v>
      </c>
      <c r="AA42" s="749" t="s">
        <v>482</v>
      </c>
      <c r="AB42" s="967"/>
      <c r="AC42" s="186">
        <f>SUM(D21:D47)</f>
        <v>1800</v>
      </c>
      <c r="AD42" s="196">
        <f>SUM(E21:E47)</f>
        <v>0</v>
      </c>
      <c r="AE42" s="107"/>
    </row>
    <row r="43" spans="2:33" ht="21.95" customHeight="1">
      <c r="B43" s="164" t="s">
        <v>347</v>
      </c>
      <c r="C43" s="292" t="s">
        <v>741</v>
      </c>
      <c r="D43" s="351">
        <v>40</v>
      </c>
      <c r="E43" s="351"/>
      <c r="F43" s="128" t="s">
        <v>347</v>
      </c>
      <c r="G43" s="292" t="s">
        <v>392</v>
      </c>
      <c r="H43" s="360">
        <v>20</v>
      </c>
      <c r="I43" s="360"/>
      <c r="J43" s="425"/>
      <c r="K43" s="987" t="s">
        <v>840</v>
      </c>
      <c r="L43" s="987"/>
      <c r="M43" s="988"/>
      <c r="N43" s="128" t="s">
        <v>347</v>
      </c>
      <c r="O43" s="56" t="s">
        <v>457</v>
      </c>
      <c r="P43" s="361">
        <v>70</v>
      </c>
      <c r="Q43" s="361">
        <v>0</v>
      </c>
      <c r="R43" s="428"/>
      <c r="S43" s="972" t="s">
        <v>855</v>
      </c>
      <c r="T43" s="972"/>
      <c r="U43" s="972"/>
      <c r="V43" s="973"/>
      <c r="W43" s="425"/>
      <c r="X43" s="987" t="s">
        <v>849</v>
      </c>
      <c r="Y43" s="987"/>
      <c r="Z43" s="988"/>
      <c r="AA43" s="774"/>
      <c r="AB43" s="774"/>
      <c r="AC43" s="180"/>
      <c r="AD43" s="188"/>
      <c r="AE43" s="107"/>
    </row>
    <row r="44" spans="2:33" ht="21.95" customHeight="1">
      <c r="B44" s="164" t="s">
        <v>347</v>
      </c>
      <c r="C44" s="292" t="s">
        <v>676</v>
      </c>
      <c r="D44" s="351">
        <v>60</v>
      </c>
      <c r="E44" s="351"/>
      <c r="F44" s="128" t="s">
        <v>347</v>
      </c>
      <c r="G44" s="292" t="s">
        <v>710</v>
      </c>
      <c r="H44" s="360">
        <v>10</v>
      </c>
      <c r="I44" s="360"/>
      <c r="J44" s="424"/>
      <c r="K44" s="970"/>
      <c r="L44" s="970"/>
      <c r="M44" s="971"/>
      <c r="N44" s="128" t="s">
        <v>347</v>
      </c>
      <c r="O44" s="56" t="s">
        <v>458</v>
      </c>
      <c r="P44" s="355">
        <v>30</v>
      </c>
      <c r="Q44" s="355">
        <v>0</v>
      </c>
      <c r="R44" s="427"/>
      <c r="S44" s="974"/>
      <c r="T44" s="974"/>
      <c r="U44" s="974"/>
      <c r="V44" s="975"/>
      <c r="W44" s="424"/>
      <c r="X44" s="970"/>
      <c r="Y44" s="970"/>
      <c r="Z44" s="971"/>
      <c r="AA44" s="774" t="s">
        <v>484</v>
      </c>
      <c r="AB44" s="774"/>
      <c r="AC44" s="180">
        <f>SUM(H15,H29,H23,H39,H49,L18,L26,L42,L49,P15,P22,P32,P39,P49,U21,U26,U33,U42,U49,Y21,Y31,Y37,Y42,Y49)</f>
        <v>2890</v>
      </c>
      <c r="AD44" s="188">
        <f>SUM(I15,I29,I23,I39,I49,M18,M26,M42,M49,Q15,Q22,Q32,Q39,Q49,V21,V26,V33,V42,V49,Z21,Z31,Z37,Z42,Z49)</f>
        <v>0</v>
      </c>
      <c r="AE44" s="107"/>
    </row>
    <row r="45" spans="2:33" ht="21.95" customHeight="1">
      <c r="B45" s="164" t="s">
        <v>347</v>
      </c>
      <c r="C45" s="292" t="s">
        <v>734</v>
      </c>
      <c r="D45" s="351">
        <v>40</v>
      </c>
      <c r="E45" s="351"/>
      <c r="F45" s="128"/>
      <c r="G45" s="292"/>
      <c r="H45" s="355">
        <v>0</v>
      </c>
      <c r="I45" s="355">
        <v>0</v>
      </c>
      <c r="J45" s="128" t="s">
        <v>347</v>
      </c>
      <c r="K45" s="56" t="s">
        <v>450</v>
      </c>
      <c r="L45" s="355">
        <v>30</v>
      </c>
      <c r="M45" s="355"/>
      <c r="N45" s="128" t="s">
        <v>347</v>
      </c>
      <c r="O45" s="56" t="s">
        <v>80</v>
      </c>
      <c r="P45" s="361">
        <v>30</v>
      </c>
      <c r="Q45" s="361">
        <v>0</v>
      </c>
      <c r="R45" s="128" t="s">
        <v>347</v>
      </c>
      <c r="S45" s="960" t="s">
        <v>402</v>
      </c>
      <c r="T45" s="960"/>
      <c r="U45" s="355">
        <v>20</v>
      </c>
      <c r="V45" s="355">
        <v>0</v>
      </c>
      <c r="W45" s="128" t="s">
        <v>347</v>
      </c>
      <c r="X45" s="292" t="s">
        <v>467</v>
      </c>
      <c r="Y45" s="352">
        <v>10</v>
      </c>
      <c r="Z45" s="352"/>
      <c r="AA45" s="749"/>
      <c r="AB45" s="967"/>
      <c r="AC45" s="180"/>
      <c r="AD45" s="188"/>
      <c r="AE45" s="107"/>
    </row>
    <row r="46" spans="2:33" ht="21.95" customHeight="1">
      <c r="B46" s="164" t="s">
        <v>630</v>
      </c>
      <c r="C46" s="292" t="s">
        <v>735</v>
      </c>
      <c r="D46" s="351">
        <v>40</v>
      </c>
      <c r="E46" s="351"/>
      <c r="F46" s="128"/>
      <c r="G46" s="292"/>
      <c r="H46" s="354"/>
      <c r="I46" s="354"/>
      <c r="J46" s="128" t="s">
        <v>347</v>
      </c>
      <c r="K46" s="56" t="s">
        <v>293</v>
      </c>
      <c r="L46" s="355">
        <v>20</v>
      </c>
      <c r="M46" s="355"/>
      <c r="N46" s="128" t="s">
        <v>347</v>
      </c>
      <c r="O46" s="56" t="s">
        <v>82</v>
      </c>
      <c r="P46" s="355">
        <v>30</v>
      </c>
      <c r="Q46" s="355">
        <v>0</v>
      </c>
      <c r="R46" s="128" t="s">
        <v>347</v>
      </c>
      <c r="S46" s="960" t="s">
        <v>400</v>
      </c>
      <c r="T46" s="960"/>
      <c r="U46" s="355">
        <v>10</v>
      </c>
      <c r="V46" s="355">
        <v>0</v>
      </c>
      <c r="W46" s="128" t="s">
        <v>347</v>
      </c>
      <c r="X46" s="56" t="s">
        <v>366</v>
      </c>
      <c r="Y46" s="352">
        <v>10</v>
      </c>
      <c r="Z46" s="352"/>
      <c r="AA46" s="989" t="s">
        <v>485</v>
      </c>
      <c r="AB46" s="967"/>
      <c r="AC46" s="180">
        <f>SUM(AC17)</f>
        <v>30</v>
      </c>
      <c r="AD46" s="188">
        <f>SUM(AD17)</f>
        <v>0</v>
      </c>
      <c r="AE46" s="107"/>
    </row>
    <row r="47" spans="2:33" ht="21.95" customHeight="1">
      <c r="B47" s="164" t="s">
        <v>347</v>
      </c>
      <c r="C47" s="292" t="s">
        <v>667</v>
      </c>
      <c r="D47" s="351">
        <v>10</v>
      </c>
      <c r="E47" s="351"/>
      <c r="F47" s="128"/>
      <c r="G47" s="292"/>
      <c r="H47" s="355">
        <v>0</v>
      </c>
      <c r="I47" s="355">
        <v>0</v>
      </c>
      <c r="J47" s="128"/>
      <c r="K47" s="56"/>
      <c r="L47" s="361"/>
      <c r="M47" s="361"/>
      <c r="N47" s="128" t="s">
        <v>347</v>
      </c>
      <c r="O47" s="56" t="s">
        <v>83</v>
      </c>
      <c r="P47" s="355">
        <v>30</v>
      </c>
      <c r="Q47" s="355">
        <v>0</v>
      </c>
      <c r="R47" s="128" t="s">
        <v>347</v>
      </c>
      <c r="S47" s="952" t="s">
        <v>679</v>
      </c>
      <c r="T47" s="952"/>
      <c r="U47" s="355">
        <v>10</v>
      </c>
      <c r="V47" s="355">
        <v>0</v>
      </c>
      <c r="W47" s="128" t="s">
        <v>347</v>
      </c>
      <c r="X47" s="292" t="s">
        <v>468</v>
      </c>
      <c r="Y47" s="352">
        <v>20</v>
      </c>
      <c r="Z47" s="352"/>
      <c r="AA47" s="989" t="s">
        <v>681</v>
      </c>
      <c r="AB47" s="967"/>
      <c r="AC47" s="180">
        <f>SUM(AC13,AC16,AC18:AC23)</f>
        <v>220</v>
      </c>
      <c r="AD47" s="188">
        <f>SUM(AD13,AD16,AD18:AD23)</f>
        <v>0</v>
      </c>
      <c r="AE47" s="107"/>
    </row>
    <row r="48" spans="2:33" ht="21.95" customHeight="1">
      <c r="B48" s="164"/>
      <c r="C48" s="292"/>
      <c r="D48" s="351"/>
      <c r="E48" s="351"/>
      <c r="F48" s="128"/>
      <c r="G48" s="292"/>
      <c r="H48" s="355">
        <v>0</v>
      </c>
      <c r="I48" s="355">
        <v>0</v>
      </c>
      <c r="J48" s="128"/>
      <c r="K48" s="56"/>
      <c r="L48" s="361"/>
      <c r="M48" s="361"/>
      <c r="N48" s="128"/>
      <c r="O48" s="56"/>
      <c r="P48" s="355"/>
      <c r="Q48" s="355"/>
      <c r="R48" s="128"/>
      <c r="S48" s="952"/>
      <c r="T48" s="952"/>
      <c r="U48" s="357"/>
      <c r="V48" s="357"/>
      <c r="W48" s="128" t="s">
        <v>347</v>
      </c>
      <c r="X48" s="56" t="s">
        <v>470</v>
      </c>
      <c r="Y48" s="352">
        <v>20</v>
      </c>
      <c r="Z48" s="352"/>
      <c r="AA48" s="967"/>
      <c r="AB48" s="774"/>
      <c r="AC48" s="178"/>
      <c r="AD48" s="220"/>
      <c r="AE48" s="107"/>
    </row>
    <row r="49" spans="2:31" ht="21.95" customHeight="1" thickBot="1">
      <c r="B49" s="429"/>
      <c r="C49" s="410"/>
      <c r="D49" s="179">
        <f>SUM(D10:D48)</f>
        <v>4100</v>
      </c>
      <c r="E49" s="179">
        <f>SUM(E10:E48)</f>
        <v>0</v>
      </c>
      <c r="F49" s="419"/>
      <c r="G49" s="420" t="s">
        <v>832</v>
      </c>
      <c r="H49" s="363">
        <f>SUM(H42:H48)</f>
        <v>80</v>
      </c>
      <c r="I49" s="363">
        <f>SUM(I42:I48)</f>
        <v>0</v>
      </c>
      <c r="J49" s="419"/>
      <c r="K49" s="420" t="s">
        <v>832</v>
      </c>
      <c r="L49" s="364">
        <f>SUM(L45:L48)</f>
        <v>50</v>
      </c>
      <c r="M49" s="364">
        <f>SUM(M45:M48)</f>
        <v>0</v>
      </c>
      <c r="N49" s="419"/>
      <c r="O49" s="420" t="s">
        <v>832</v>
      </c>
      <c r="P49" s="363">
        <f>SUM(P42:P48)</f>
        <v>220</v>
      </c>
      <c r="Q49" s="363">
        <f>SUM(Q42:Q48)</f>
        <v>0</v>
      </c>
      <c r="R49" s="421"/>
      <c r="S49" s="965" t="s">
        <v>836</v>
      </c>
      <c r="T49" s="966"/>
      <c r="U49" s="366">
        <f>SUM(U45:U47)</f>
        <v>40</v>
      </c>
      <c r="V49" s="366">
        <f>SUM(V45:V47)</f>
        <v>0</v>
      </c>
      <c r="W49" s="419"/>
      <c r="X49" s="420" t="s">
        <v>832</v>
      </c>
      <c r="Y49" s="358">
        <f>SUM(Y45:Y48)</f>
        <v>60</v>
      </c>
      <c r="Z49" s="358">
        <f>SUM(Z45:Z48)</f>
        <v>0</v>
      </c>
      <c r="AA49" s="966" t="s">
        <v>486</v>
      </c>
      <c r="AB49" s="964"/>
      <c r="AC49" s="179">
        <f>SUM(AC40:AC48)</f>
        <v>7240</v>
      </c>
      <c r="AD49" s="221">
        <f>SUM(AD40:AD48)</f>
        <v>0</v>
      </c>
      <c r="AE49" s="107"/>
    </row>
    <row r="50" spans="2:31" ht="21.95" customHeight="1">
      <c r="B50" s="451"/>
      <c r="C50" s="451"/>
      <c r="D50" s="451"/>
      <c r="E50" s="451"/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51"/>
      <c r="V50" s="451"/>
      <c r="W50" s="451"/>
      <c r="X50" s="451"/>
      <c r="Y50" s="451"/>
      <c r="Z50" s="451"/>
      <c r="AA50" s="451"/>
      <c r="AB50" s="451"/>
      <c r="AC50" s="451"/>
      <c r="AD50" s="451"/>
      <c r="AE50" s="107"/>
    </row>
    <row r="51" spans="2:31" ht="21.95" customHeight="1">
      <c r="B51" s="508"/>
      <c r="C51" s="508"/>
      <c r="D51" s="508"/>
      <c r="E51" s="508"/>
      <c r="F51" s="508"/>
      <c r="G51" s="508"/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  <c r="AA51" s="508"/>
      <c r="AB51" s="508"/>
      <c r="AC51" s="508"/>
      <c r="AD51" s="508"/>
      <c r="AE51" s="107"/>
    </row>
    <row r="52" spans="2:31" s="15" customFormat="1" ht="18.75" customHeight="1">
      <c r="B52" s="325"/>
      <c r="C52" s="66" t="s">
        <v>153</v>
      </c>
      <c r="D52" s="81"/>
      <c r="E52" s="82"/>
      <c r="F52" s="67"/>
      <c r="G52" s="83"/>
      <c r="H52" s="84"/>
      <c r="I52" s="85"/>
      <c r="J52" s="165"/>
      <c r="K52" s="86"/>
      <c r="L52" s="87"/>
      <c r="M52" s="84"/>
      <c r="N52" s="67"/>
      <c r="O52" s="14"/>
      <c r="P52" s="14"/>
      <c r="Q52" s="14"/>
      <c r="R52" s="325"/>
      <c r="W52" s="51"/>
      <c r="AA52" s="51"/>
      <c r="AB52" s="14"/>
      <c r="AC52" s="14"/>
      <c r="AD52" s="14"/>
    </row>
    <row r="53" spans="2:31" ht="15.95" customHeight="1">
      <c r="C53" s="15" t="s">
        <v>408</v>
      </c>
      <c r="D53" s="15"/>
      <c r="E53" s="15"/>
      <c r="F53" s="51"/>
      <c r="G53" s="15"/>
      <c r="H53" s="15"/>
      <c r="I53" s="15"/>
      <c r="J53" s="51"/>
      <c r="K53" s="15"/>
      <c r="L53" s="15"/>
      <c r="M53" s="15"/>
      <c r="N53" s="51"/>
      <c r="S53" s="15"/>
      <c r="T53" s="15"/>
      <c r="U53" s="15"/>
      <c r="V53" s="15"/>
      <c r="W53" s="51"/>
      <c r="X53" s="15"/>
      <c r="Y53" s="15"/>
      <c r="Z53" s="15"/>
      <c r="AA53" s="51"/>
    </row>
  </sheetData>
  <mergeCells count="89">
    <mergeCell ref="AB8:AD9"/>
    <mergeCell ref="AB14:AD15"/>
    <mergeCell ref="X8:Z9"/>
    <mergeCell ref="X22:Z23"/>
    <mergeCell ref="X32:Z33"/>
    <mergeCell ref="K8:M9"/>
    <mergeCell ref="K19:M20"/>
    <mergeCell ref="K27:M28"/>
    <mergeCell ref="O8:Q9"/>
    <mergeCell ref="O16:Q17"/>
    <mergeCell ref="O23:Q24"/>
    <mergeCell ref="O33:Q34"/>
    <mergeCell ref="O40:Q41"/>
    <mergeCell ref="AA46:AB46"/>
    <mergeCell ref="AA42:AB42"/>
    <mergeCell ref="AA43:AB43"/>
    <mergeCell ref="X38:Z39"/>
    <mergeCell ref="X43:Z44"/>
    <mergeCell ref="S33:T33"/>
    <mergeCell ref="S42:T42"/>
    <mergeCell ref="S40:T40"/>
    <mergeCell ref="S37:T37"/>
    <mergeCell ref="S38:T38"/>
    <mergeCell ref="K43:M44"/>
    <mergeCell ref="S49:T49"/>
    <mergeCell ref="AA48:AB48"/>
    <mergeCell ref="S48:T48"/>
    <mergeCell ref="G40:I41"/>
    <mergeCell ref="S46:T46"/>
    <mergeCell ref="S47:T47"/>
    <mergeCell ref="AA49:AB49"/>
    <mergeCell ref="AA44:AB44"/>
    <mergeCell ref="AA45:AB45"/>
    <mergeCell ref="AA47:AB47"/>
    <mergeCell ref="S45:T45"/>
    <mergeCell ref="S43:V44"/>
    <mergeCell ref="AB1:AD1"/>
    <mergeCell ref="S39:T39"/>
    <mergeCell ref="S41:T41"/>
    <mergeCell ref="S31:T31"/>
    <mergeCell ref="S15:T15"/>
    <mergeCell ref="S19:T19"/>
    <mergeCell ref="S36:T36"/>
    <mergeCell ref="S21:T21"/>
    <mergeCell ref="S26:T26"/>
    <mergeCell ref="S18:T18"/>
    <mergeCell ref="S30:T30"/>
    <mergeCell ref="S32:T32"/>
    <mergeCell ref="AA2:AD3"/>
    <mergeCell ref="AA41:AB41"/>
    <mergeCell ref="S34:V35"/>
    <mergeCell ref="S8:V9"/>
    <mergeCell ref="B1:J1"/>
    <mergeCell ref="K1:T1"/>
    <mergeCell ref="S16:T16"/>
    <mergeCell ref="S17:T17"/>
    <mergeCell ref="S13:T13"/>
    <mergeCell ref="S14:T14"/>
    <mergeCell ref="B8:E9"/>
    <mergeCell ref="S10:T10"/>
    <mergeCell ref="S11:T11"/>
    <mergeCell ref="S12:T12"/>
    <mergeCell ref="B2:D3"/>
    <mergeCell ref="B4:D7"/>
    <mergeCell ref="E4:H7"/>
    <mergeCell ref="E2:H3"/>
    <mergeCell ref="G8:I9"/>
    <mergeCell ref="G16:I17"/>
    <mergeCell ref="I4:L7"/>
    <mergeCell ref="M4:T5"/>
    <mergeCell ref="AA4:AD4"/>
    <mergeCell ref="V5:Y7"/>
    <mergeCell ref="AA5:AD5"/>
    <mergeCell ref="M6:T7"/>
    <mergeCell ref="AA6:AD6"/>
    <mergeCell ref="AA7:AD7"/>
    <mergeCell ref="Z2:Z7"/>
    <mergeCell ref="I2:L3"/>
    <mergeCell ref="M2:T3"/>
    <mergeCell ref="U2:U7"/>
    <mergeCell ref="V2:Y4"/>
    <mergeCell ref="G24:I25"/>
    <mergeCell ref="G30:I31"/>
    <mergeCell ref="S29:T29"/>
    <mergeCell ref="S25:T25"/>
    <mergeCell ref="S20:T20"/>
    <mergeCell ref="S24:T24"/>
    <mergeCell ref="S22:V23"/>
    <mergeCell ref="S27:V28"/>
  </mergeCells>
  <phoneticPr fontId="1"/>
  <conditionalFormatting sqref="F27:F28">
    <cfRule type="cellIs" dxfId="9" priority="96" stopIfTrue="1" operator="greaterThan">
      <formula>E40</formula>
    </cfRule>
    <cfRule type="cellIs" dxfId="8" priority="98" stopIfTrue="1" operator="greaterThan">
      <formula>E39</formula>
    </cfRule>
  </conditionalFormatting>
  <conditionalFormatting sqref="H52:I52">
    <cfRule type="cellIs" dxfId="7" priority="2" stopIfTrue="1" operator="greaterThan">
      <formula>#REF!</formula>
    </cfRule>
  </conditionalFormatting>
  <conditionalFormatting sqref="M52">
    <cfRule type="cellIs" dxfId="6" priority="1" stopIfTrue="1" operator="greaterThan">
      <formula>#REF!</formula>
    </cfRule>
  </conditionalFormatting>
  <conditionalFormatting sqref="N31">
    <cfRule type="cellIs" dxfId="5" priority="72" stopIfTrue="1" operator="greaterThan">
      <formula>M46</formula>
    </cfRule>
  </conditionalFormatting>
  <conditionalFormatting sqref="N38">
    <cfRule type="cellIs" dxfId="4" priority="93" stopIfTrue="1" operator="greaterThan">
      <formula>M47</formula>
    </cfRule>
    <cfRule type="cellIs" dxfId="3" priority="97" stopIfTrue="1" operator="greaterThan">
      <formula>#REF!</formula>
    </cfRule>
  </conditionalFormatting>
  <conditionalFormatting sqref="AD28:AD40">
    <cfRule type="cellIs" dxfId="2" priority="37" stopIfTrue="1" operator="greaterThan">
      <formula>AC28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workbookViewId="0">
      <selection activeCell="G163" sqref="G163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92" t="s">
        <v>640</v>
      </c>
      <c r="B1" s="993"/>
      <c r="C1" s="993"/>
      <c r="D1" s="993"/>
      <c r="E1" s="993"/>
      <c r="F1" s="993"/>
      <c r="G1" s="993"/>
    </row>
    <row r="2" spans="1:7" ht="18.75" customHeight="1">
      <c r="A2" s="144" t="s">
        <v>656</v>
      </c>
      <c r="B2" s="145"/>
      <c r="C2" s="145"/>
      <c r="D2" s="145"/>
      <c r="E2" s="145"/>
      <c r="F2" s="145"/>
      <c r="G2" s="145"/>
    </row>
    <row r="3" spans="1:7" ht="18.75" customHeight="1">
      <c r="A3" s="994" t="s">
        <v>657</v>
      </c>
      <c r="B3" s="994"/>
      <c r="C3" s="994"/>
      <c r="D3" s="994"/>
      <c r="E3" s="994"/>
      <c r="F3" s="994"/>
      <c r="G3" s="994"/>
    </row>
    <row r="4" spans="1:7" ht="17.100000000000001" customHeight="1">
      <c r="A4" s="140" t="s">
        <v>641</v>
      </c>
      <c r="B4" s="139" t="s">
        <v>0</v>
      </c>
      <c r="C4" s="53" t="s">
        <v>1</v>
      </c>
      <c r="D4" s="54" t="s">
        <v>2</v>
      </c>
      <c r="E4" s="55" t="s">
        <v>3</v>
      </c>
      <c r="F4" s="152" t="s">
        <v>4</v>
      </c>
      <c r="G4" s="13" t="s">
        <v>5</v>
      </c>
    </row>
    <row r="5" spans="1:7" ht="15" customHeight="1">
      <c r="A5" s="132" t="s">
        <v>36</v>
      </c>
      <c r="B5" s="133"/>
      <c r="C5" s="133"/>
      <c r="D5" s="133"/>
      <c r="E5" s="133"/>
      <c r="F5" s="133"/>
      <c r="G5" s="134"/>
    </row>
    <row r="6" spans="1:7" ht="17.100000000000001" customHeight="1">
      <c r="A6" s="1" t="s">
        <v>7</v>
      </c>
      <c r="B6" s="17">
        <f>南日本!F19</f>
        <v>1830</v>
      </c>
      <c r="C6" s="6">
        <f>朝日!D27</f>
        <v>50</v>
      </c>
      <c r="D6" s="6">
        <f>読売!D40</f>
        <v>50</v>
      </c>
      <c r="E6" s="35" t="e">
        <f>#REF!</f>
        <v>#REF!</v>
      </c>
      <c r="F6" s="39">
        <f>日経!H10</f>
        <v>30</v>
      </c>
      <c r="G6" s="46" t="e">
        <f>SUM(B6:F6)</f>
        <v>#REF!</v>
      </c>
    </row>
    <row r="7" spans="1:7" ht="17.100000000000001" customHeight="1">
      <c r="A7" s="2" t="s">
        <v>8</v>
      </c>
      <c r="B7" s="18">
        <f>南日本!F20</f>
        <v>2270</v>
      </c>
      <c r="C7" s="7">
        <f>朝日!D28</f>
        <v>20</v>
      </c>
      <c r="D7" s="7">
        <f>読売!D41</f>
        <v>40</v>
      </c>
      <c r="E7" s="26" t="e">
        <f>#REF!</f>
        <v>#REF!</v>
      </c>
      <c r="F7" s="41">
        <f>日経!H11</f>
        <v>30</v>
      </c>
      <c r="G7" s="47" t="e">
        <f>SUM(B7:F7)</f>
        <v>#REF!</v>
      </c>
    </row>
    <row r="8" spans="1:7" ht="17.100000000000001" customHeight="1">
      <c r="A8" s="3" t="s">
        <v>9</v>
      </c>
      <c r="B8" s="19">
        <f>南日本!F21</f>
        <v>1140</v>
      </c>
      <c r="C8" s="8">
        <f>朝日!D29</f>
        <v>60</v>
      </c>
      <c r="D8" s="29">
        <f>読売!D42</f>
        <v>10</v>
      </c>
      <c r="E8" s="8">
        <v>0</v>
      </c>
      <c r="F8" s="151">
        <f>日経!H12</f>
        <v>10</v>
      </c>
      <c r="G8" s="48">
        <f>SUM(B8:F8)</f>
        <v>1220</v>
      </c>
    </row>
    <row r="9" spans="1:7" ht="15" customHeight="1">
      <c r="A9" s="132" t="s">
        <v>37</v>
      </c>
      <c r="B9" s="133"/>
      <c r="C9" s="133"/>
      <c r="D9" s="133"/>
      <c r="E9" s="133"/>
      <c r="F9" s="133"/>
      <c r="G9" s="134"/>
    </row>
    <row r="10" spans="1:7" ht="17.100000000000001" customHeight="1">
      <c r="A10" s="1" t="s">
        <v>10</v>
      </c>
      <c r="B10" s="17">
        <f>南日本!F27</f>
        <v>2530</v>
      </c>
      <c r="C10" s="6">
        <f>朝日!D32</f>
        <v>110</v>
      </c>
      <c r="D10" s="37">
        <f>読売!D47</f>
        <v>50</v>
      </c>
      <c r="E10" s="27" t="e">
        <f>#REF!</f>
        <v>#REF!</v>
      </c>
      <c r="F10" s="39">
        <f>日経!H18</f>
        <v>80</v>
      </c>
      <c r="G10" s="46" t="e">
        <f>SUM(B10:F10)</f>
        <v>#REF!</v>
      </c>
    </row>
    <row r="11" spans="1:7" ht="17.100000000000001" customHeight="1">
      <c r="A11" s="2" t="s">
        <v>11</v>
      </c>
      <c r="B11" s="18">
        <f>南日本!F28</f>
        <v>1570</v>
      </c>
      <c r="C11" s="7">
        <f>朝日!D33</f>
        <v>90</v>
      </c>
      <c r="D11" s="38">
        <v>0</v>
      </c>
      <c r="E11" s="26" t="e">
        <f>#REF!</f>
        <v>#REF!</v>
      </c>
      <c r="F11" s="41">
        <f>日経!H19</f>
        <v>30</v>
      </c>
      <c r="G11" s="47" t="e">
        <f>SUM(B11:F11)</f>
        <v>#REF!</v>
      </c>
    </row>
    <row r="12" spans="1:7" ht="17.100000000000001" customHeight="1">
      <c r="A12" s="3" t="s">
        <v>12</v>
      </c>
      <c r="B12" s="19">
        <f>南日本!F29</f>
        <v>1480</v>
      </c>
      <c r="C12" s="7">
        <f>朝日!D34</f>
        <v>80</v>
      </c>
      <c r="D12" s="143">
        <f>読売!D48</f>
        <v>40</v>
      </c>
      <c r="E12" s="29" t="e">
        <f>#REF!</f>
        <v>#REF!</v>
      </c>
      <c r="F12" s="42">
        <f>日経!H20</f>
        <v>30</v>
      </c>
      <c r="G12" s="48" t="e">
        <f>SUM(B12:F12)</f>
        <v>#REF!</v>
      </c>
    </row>
    <row r="13" spans="1:7" ht="15" customHeight="1">
      <c r="A13" s="132" t="s">
        <v>38</v>
      </c>
      <c r="B13" s="133"/>
      <c r="C13" s="133"/>
      <c r="D13" s="133"/>
      <c r="E13" s="133"/>
      <c r="F13" s="133"/>
      <c r="G13" s="134"/>
    </row>
    <row r="14" spans="1:7" ht="17.100000000000001" customHeight="1">
      <c r="A14" s="4" t="s">
        <v>13</v>
      </c>
      <c r="B14" s="20">
        <f>南日本!F35</f>
        <v>3580</v>
      </c>
      <c r="C14" s="5">
        <v>0</v>
      </c>
      <c r="D14" s="5">
        <v>0</v>
      </c>
      <c r="E14" s="34" t="e">
        <f>#REF!</f>
        <v>#REF!</v>
      </c>
      <c r="F14" s="40">
        <v>0</v>
      </c>
      <c r="G14" s="44" t="e">
        <f>SUM(B14:F14)</f>
        <v>#REF!</v>
      </c>
    </row>
    <row r="15" spans="1:7" ht="15" customHeight="1">
      <c r="A15" s="132" t="s">
        <v>39</v>
      </c>
      <c r="B15" s="133"/>
      <c r="C15" s="133"/>
      <c r="D15" s="133"/>
      <c r="E15" s="133"/>
      <c r="F15" s="133"/>
      <c r="G15" s="134"/>
    </row>
    <row r="16" spans="1:7" ht="17.100000000000001" customHeight="1">
      <c r="A16" s="1" t="s">
        <v>14</v>
      </c>
      <c r="B16" s="17">
        <f>南日本!F40</f>
        <v>3060</v>
      </c>
      <c r="C16" s="27">
        <f>朝日!D42</f>
        <v>70</v>
      </c>
      <c r="D16" s="37">
        <f>読売!H19</f>
        <v>0</v>
      </c>
      <c r="E16" s="27" t="e">
        <f>#REF!</f>
        <v>#REF!</v>
      </c>
      <c r="F16" s="39">
        <f>日経!H33</f>
        <v>30</v>
      </c>
      <c r="G16" s="43" t="e">
        <f>SUM(B16:F16)</f>
        <v>#REF!</v>
      </c>
    </row>
    <row r="17" spans="1:7" ht="17.100000000000001" customHeight="1">
      <c r="A17" s="2" t="s">
        <v>15</v>
      </c>
      <c r="B17" s="18">
        <f>南日本!F41</f>
        <v>2140</v>
      </c>
      <c r="C17" s="26">
        <f>朝日!D43</f>
        <v>50</v>
      </c>
      <c r="D17" s="26">
        <f>読売!H15</f>
        <v>10</v>
      </c>
      <c r="E17" s="26" t="e">
        <f>#REF!</f>
        <v>#REF!</v>
      </c>
      <c r="F17" s="41">
        <f>日経!H34</f>
        <v>50</v>
      </c>
      <c r="G17" s="45" t="e">
        <f>SUM(B17:F17)</f>
        <v>#REF!</v>
      </c>
    </row>
    <row r="18" spans="1:7" ht="17.100000000000001" customHeight="1">
      <c r="A18" s="2" t="s">
        <v>16</v>
      </c>
      <c r="B18" s="18">
        <f>南日本!F43</f>
        <v>0</v>
      </c>
      <c r="C18" s="26">
        <f>朝日!D48</f>
        <v>0</v>
      </c>
      <c r="D18" s="26">
        <f>読売!H17</f>
        <v>50</v>
      </c>
      <c r="E18" s="26" t="e">
        <f>#REF!</f>
        <v>#REF!</v>
      </c>
      <c r="F18" s="41">
        <f>日経!H36</f>
        <v>0</v>
      </c>
      <c r="G18" s="45" t="e">
        <f>SUM(B18:F18)</f>
        <v>#REF!</v>
      </c>
    </row>
    <row r="19" spans="1:7" ht="17.100000000000001" customHeight="1">
      <c r="A19" s="3" t="s">
        <v>17</v>
      </c>
      <c r="B19" s="18">
        <f>南日本!F44</f>
        <v>0</v>
      </c>
      <c r="C19" s="26">
        <f>朝日!D52</f>
        <v>3970</v>
      </c>
      <c r="D19" s="26">
        <f>読売!H18</f>
        <v>0</v>
      </c>
      <c r="E19" s="8">
        <v>0</v>
      </c>
      <c r="F19" s="41">
        <f>日経!H37</f>
        <v>0</v>
      </c>
      <c r="G19" s="45">
        <f>SUM(B19:F19)</f>
        <v>3970</v>
      </c>
    </row>
    <row r="20" spans="1:7" ht="15" customHeight="1">
      <c r="A20" s="132" t="s">
        <v>40</v>
      </c>
      <c r="B20" s="133"/>
      <c r="C20" s="133"/>
      <c r="D20" s="133"/>
      <c r="E20" s="133"/>
      <c r="F20" s="133"/>
      <c r="G20" s="134"/>
    </row>
    <row r="21" spans="1:7" ht="17.100000000000001" customHeight="1">
      <c r="A21" s="1" t="s">
        <v>18</v>
      </c>
      <c r="B21" s="17" t="e">
        <f>南日本!#REF!</f>
        <v>#REF!</v>
      </c>
      <c r="C21" s="35">
        <f>朝日!H10</f>
        <v>50</v>
      </c>
      <c r="D21" s="27">
        <f>読売!H24</f>
        <v>40</v>
      </c>
      <c r="E21" s="27" t="e">
        <f>#REF!</f>
        <v>#REF!</v>
      </c>
      <c r="F21" s="39">
        <f>日経!H43</f>
        <v>20</v>
      </c>
      <c r="G21" s="46" t="e">
        <f>SUM(B21:F21)</f>
        <v>#REF!</v>
      </c>
    </row>
    <row r="22" spans="1:7" ht="17.100000000000001" customHeight="1">
      <c r="A22" s="2" t="s">
        <v>19</v>
      </c>
      <c r="B22" s="18" t="e">
        <f>南日本!#REF!</f>
        <v>#REF!</v>
      </c>
      <c r="C22" s="26">
        <f>朝日!H11</f>
        <v>50</v>
      </c>
      <c r="D22" s="26">
        <f>読売!H25</f>
        <v>30</v>
      </c>
      <c r="E22" s="26" t="e">
        <f>#REF!</f>
        <v>#REF!</v>
      </c>
      <c r="F22" s="41">
        <f>日経!H44</f>
        <v>10</v>
      </c>
      <c r="G22" s="47" t="e">
        <f>SUM(B22:F22)</f>
        <v>#REF!</v>
      </c>
    </row>
    <row r="23" spans="1:7" ht="17.100000000000001" customHeight="1">
      <c r="A23" s="2" t="s">
        <v>710</v>
      </c>
      <c r="B23" s="18" t="e">
        <f>南日本!#REF!</f>
        <v>#REF!</v>
      </c>
      <c r="C23" s="26"/>
      <c r="D23" s="26"/>
      <c r="E23" s="26" t="e">
        <f>#REF!</f>
        <v>#REF!</v>
      </c>
      <c r="F23" s="41"/>
      <c r="G23" s="47" t="e">
        <f>SUM(B23:F23)</f>
        <v>#REF!</v>
      </c>
    </row>
    <row r="24" spans="1:7" ht="17.100000000000001" customHeight="1">
      <c r="A24" s="2" t="s">
        <v>20</v>
      </c>
      <c r="B24" s="18" t="e">
        <f>南日本!#REF!</f>
        <v>#REF!</v>
      </c>
      <c r="C24" s="26">
        <f>朝日!H12</f>
        <v>20</v>
      </c>
      <c r="D24" s="7">
        <v>0</v>
      </c>
      <c r="E24" s="7">
        <v>0</v>
      </c>
      <c r="F24" s="41">
        <f>日経!H46</f>
        <v>0</v>
      </c>
      <c r="G24" s="47" t="e">
        <f>SUM(B24:F24)</f>
        <v>#REF!</v>
      </c>
    </row>
    <row r="25" spans="1:7" ht="17.100000000000001" customHeight="1">
      <c r="A25" s="3" t="s">
        <v>21</v>
      </c>
      <c r="B25" s="19" t="e">
        <f>南日本!#REF!</f>
        <v>#REF!</v>
      </c>
      <c r="C25" s="26">
        <f>朝日!H13</f>
        <v>120</v>
      </c>
      <c r="D25" s="8">
        <v>0</v>
      </c>
      <c r="E25" s="8">
        <v>0</v>
      </c>
      <c r="F25" s="42">
        <f>日経!H47</f>
        <v>0</v>
      </c>
      <c r="G25" s="48" t="e">
        <f>SUM(B25:F25)</f>
        <v>#REF!</v>
      </c>
    </row>
    <row r="26" spans="1:7" ht="15" customHeight="1">
      <c r="A26" s="132" t="s">
        <v>41</v>
      </c>
      <c r="B26" s="133"/>
      <c r="C26" s="133"/>
      <c r="D26" s="133"/>
      <c r="E26" s="133"/>
      <c r="F26" s="133"/>
      <c r="G26" s="134"/>
    </row>
    <row r="27" spans="1:7" ht="17.100000000000001" customHeight="1">
      <c r="A27" s="1" t="s">
        <v>22</v>
      </c>
      <c r="B27" s="17">
        <f>南日本!I12</f>
        <v>1660</v>
      </c>
      <c r="C27" s="28">
        <f>朝日!H19</f>
        <v>170</v>
      </c>
      <c r="D27" s="6">
        <v>0</v>
      </c>
      <c r="E27" s="27" t="e">
        <f>#REF!</f>
        <v>#REF!</v>
      </c>
      <c r="F27" s="39">
        <f>日経!L10</f>
        <v>30</v>
      </c>
      <c r="G27" s="46" t="e">
        <f t="shared" ref="G27:G32" si="0">SUM(B27:F27)</f>
        <v>#REF!</v>
      </c>
    </row>
    <row r="28" spans="1:7" ht="17.100000000000001" customHeight="1">
      <c r="A28" s="2" t="s">
        <v>23</v>
      </c>
      <c r="B28" s="18">
        <f>南日本!I13</f>
        <v>950</v>
      </c>
      <c r="C28" s="7">
        <f>朝日!H20</f>
        <v>0</v>
      </c>
      <c r="D28" s="7">
        <v>0</v>
      </c>
      <c r="E28" s="26" t="e">
        <f>#REF!</f>
        <v>#REF!</v>
      </c>
      <c r="F28" s="41">
        <f>日経!L11</f>
        <v>20</v>
      </c>
      <c r="G28" s="47" t="e">
        <f t="shared" si="0"/>
        <v>#REF!</v>
      </c>
    </row>
    <row r="29" spans="1:7" ht="17.100000000000001" customHeight="1">
      <c r="A29" s="2" t="s">
        <v>24</v>
      </c>
      <c r="B29" s="18">
        <f>南日本!I14</f>
        <v>1010</v>
      </c>
      <c r="C29" s="7">
        <f>朝日!H21</f>
        <v>0</v>
      </c>
      <c r="D29" s="7">
        <v>0</v>
      </c>
      <c r="E29" s="26" t="e">
        <f>#REF!</f>
        <v>#REF!</v>
      </c>
      <c r="F29" s="41">
        <f>日経!L12</f>
        <v>20</v>
      </c>
      <c r="G29" s="47" t="e">
        <f t="shared" si="0"/>
        <v>#REF!</v>
      </c>
    </row>
    <row r="30" spans="1:7" ht="17.100000000000001" customHeight="1">
      <c r="A30" s="2" t="s">
        <v>25</v>
      </c>
      <c r="B30" s="18">
        <f>南日本!I15</f>
        <v>1380</v>
      </c>
      <c r="C30" s="7">
        <f>朝日!H22</f>
        <v>50</v>
      </c>
      <c r="D30" s="7">
        <v>0</v>
      </c>
      <c r="E30" s="26" t="e">
        <f>#REF!</f>
        <v>#REF!</v>
      </c>
      <c r="F30" s="41">
        <f>日経!L13</f>
        <v>30</v>
      </c>
      <c r="G30" s="47" t="e">
        <f t="shared" si="0"/>
        <v>#REF!</v>
      </c>
    </row>
    <row r="31" spans="1:7" ht="17.100000000000001" customHeight="1">
      <c r="A31" s="2" t="s">
        <v>26</v>
      </c>
      <c r="B31" s="18">
        <f>南日本!I16</f>
        <v>2120</v>
      </c>
      <c r="C31" s="7">
        <f>朝日!H24</f>
        <v>50</v>
      </c>
      <c r="D31" s="7">
        <f>読売!H34</f>
        <v>30</v>
      </c>
      <c r="E31" s="26" t="e">
        <f>#REF!</f>
        <v>#REF!</v>
      </c>
      <c r="F31" s="41">
        <f>日経!L14</f>
        <v>30</v>
      </c>
      <c r="G31" s="47" t="e">
        <f t="shared" si="0"/>
        <v>#REF!</v>
      </c>
    </row>
    <row r="32" spans="1:7" ht="17.100000000000001" customHeight="1">
      <c r="A32" s="3" t="s">
        <v>27</v>
      </c>
      <c r="B32" s="19">
        <f>南日本!I17</f>
        <v>1850</v>
      </c>
      <c r="C32" s="29">
        <f>朝日!H25</f>
        <v>0</v>
      </c>
      <c r="D32" s="8">
        <f>読売!H35</f>
        <v>0</v>
      </c>
      <c r="E32" s="29" t="e">
        <f>#REF!</f>
        <v>#REF!</v>
      </c>
      <c r="F32" s="42">
        <f>日経!L15</f>
        <v>30</v>
      </c>
      <c r="G32" s="48" t="e">
        <f t="shared" si="0"/>
        <v>#REF!</v>
      </c>
    </row>
    <row r="33" spans="1:7" ht="15" customHeight="1">
      <c r="A33" s="132" t="s">
        <v>42</v>
      </c>
      <c r="B33" s="133"/>
      <c r="C33" s="133"/>
      <c r="D33" s="133"/>
      <c r="E33" s="133"/>
      <c r="F33" s="133"/>
      <c r="G33" s="134"/>
    </row>
    <row r="34" spans="1:7" ht="17.100000000000001" customHeight="1">
      <c r="A34" s="1" t="s">
        <v>28</v>
      </c>
      <c r="B34" s="17">
        <f>南日本!I24</f>
        <v>1380</v>
      </c>
      <c r="C34" s="27">
        <f>朝日!H30</f>
        <v>0</v>
      </c>
      <c r="D34" s="6">
        <f>読売!H40</f>
        <v>30</v>
      </c>
      <c r="E34" s="35" t="e">
        <f>#REF!</f>
        <v>#REF!</v>
      </c>
      <c r="F34" s="39">
        <f>日経!L21</f>
        <v>20</v>
      </c>
      <c r="G34" s="46" t="e">
        <f>SUM(B34:F34)</f>
        <v>#REF!</v>
      </c>
    </row>
    <row r="35" spans="1:7" ht="17.100000000000001" customHeight="1">
      <c r="A35" s="2" t="s">
        <v>29</v>
      </c>
      <c r="B35" s="18">
        <f>南日本!I25</f>
        <v>2480</v>
      </c>
      <c r="C35" s="26" t="e">
        <f>朝日!#REF!</f>
        <v>#REF!</v>
      </c>
      <c r="D35" s="7">
        <f>読売!H41</f>
        <v>90</v>
      </c>
      <c r="E35" s="26" t="e">
        <f>#REF!</f>
        <v>#REF!</v>
      </c>
      <c r="F35" s="41">
        <f>日経!L22</f>
        <v>50</v>
      </c>
      <c r="G35" s="47" t="e">
        <f>SUM(B35:F35)</f>
        <v>#REF!</v>
      </c>
    </row>
    <row r="36" spans="1:7" ht="17.100000000000001" customHeight="1">
      <c r="A36" s="3" t="s">
        <v>30</v>
      </c>
      <c r="B36" s="19">
        <f>南日本!I26</f>
        <v>860</v>
      </c>
      <c r="C36" s="29">
        <f>朝日!H32</f>
        <v>120</v>
      </c>
      <c r="D36" s="8">
        <f>読売!H42</f>
        <v>30</v>
      </c>
      <c r="E36" s="8">
        <v>0</v>
      </c>
      <c r="F36" s="42">
        <f>日経!L23</f>
        <v>20</v>
      </c>
      <c r="G36" s="48">
        <f>SUM(B36:F36)</f>
        <v>1030</v>
      </c>
    </row>
    <row r="37" spans="1:7" ht="15" customHeight="1">
      <c r="A37" s="132" t="s">
        <v>43</v>
      </c>
      <c r="B37" s="133"/>
      <c r="C37" s="133"/>
      <c r="D37" s="133"/>
      <c r="E37" s="133"/>
      <c r="F37" s="133"/>
      <c r="G37" s="134"/>
    </row>
    <row r="38" spans="1:7" ht="17.100000000000001" customHeight="1">
      <c r="A38" s="1" t="s">
        <v>6</v>
      </c>
      <c r="B38" s="17">
        <f>南日本!I33</f>
        <v>3770</v>
      </c>
      <c r="C38" s="27">
        <f>朝日!H36</f>
        <v>30</v>
      </c>
      <c r="D38" s="6">
        <v>0</v>
      </c>
      <c r="E38" s="27" t="e">
        <f>#REF!</f>
        <v>#REF!</v>
      </c>
      <c r="F38" s="39">
        <f>日経!L29</f>
        <v>130</v>
      </c>
      <c r="G38" s="46" t="e">
        <f>SUM(B38:F38)</f>
        <v>#REF!</v>
      </c>
    </row>
    <row r="39" spans="1:7" ht="17.100000000000001" customHeight="1">
      <c r="A39" s="2" t="s">
        <v>31</v>
      </c>
      <c r="B39" s="18" t="str">
        <f>南日本!I34</f>
        <v>廃店</v>
      </c>
      <c r="C39" s="26">
        <f>朝日!H37</f>
        <v>20</v>
      </c>
      <c r="D39" s="7">
        <v>0</v>
      </c>
      <c r="E39" s="26" t="e">
        <f>#REF!</f>
        <v>#REF!</v>
      </c>
      <c r="F39" s="41" t="str">
        <f>日経!L30</f>
        <v>廃店</v>
      </c>
      <c r="G39" s="47" t="e">
        <f t="shared" ref="G39:G46" si="1">SUM(B39:F39)</f>
        <v>#REF!</v>
      </c>
    </row>
    <row r="40" spans="1:7" ht="17.100000000000001" customHeight="1">
      <c r="A40" s="2" t="s">
        <v>32</v>
      </c>
      <c r="B40" s="18">
        <f>南日本!I36</f>
        <v>1560</v>
      </c>
      <c r="C40" s="26" t="e">
        <f>朝日!#REF!</f>
        <v>#REF!</v>
      </c>
      <c r="D40" s="7">
        <v>0</v>
      </c>
      <c r="E40" s="26" t="e">
        <f>#REF!</f>
        <v>#REF!</v>
      </c>
      <c r="F40" s="41">
        <f>日経!L32</f>
        <v>40</v>
      </c>
      <c r="G40" s="47" t="e">
        <f t="shared" si="1"/>
        <v>#REF!</v>
      </c>
    </row>
    <row r="41" spans="1:7" ht="17.100000000000001" customHeight="1">
      <c r="A41" s="2" t="s">
        <v>33</v>
      </c>
      <c r="B41" s="18">
        <f>南日本!I37</f>
        <v>100</v>
      </c>
      <c r="C41" s="26">
        <f>朝日!H39</f>
        <v>0</v>
      </c>
      <c r="D41" s="7">
        <v>0</v>
      </c>
      <c r="E41" s="7">
        <v>0</v>
      </c>
      <c r="F41" s="41">
        <f>日経!L33</f>
        <v>20</v>
      </c>
      <c r="G41" s="47">
        <f t="shared" si="1"/>
        <v>120</v>
      </c>
    </row>
    <row r="42" spans="1:7" ht="17.100000000000001" customHeight="1">
      <c r="A42" s="2" t="s">
        <v>488</v>
      </c>
      <c r="B42" s="18">
        <f>南日本!I38</f>
        <v>1300</v>
      </c>
      <c r="C42" s="26">
        <f>朝日!H41</f>
        <v>100</v>
      </c>
      <c r="D42" s="7">
        <v>0</v>
      </c>
      <c r="E42" s="26" t="e">
        <f>#REF!</f>
        <v>#REF!</v>
      </c>
      <c r="F42" s="41" t="str">
        <f>日経!L34</f>
        <v>廃店</v>
      </c>
      <c r="G42" s="47" t="e">
        <f t="shared" si="1"/>
        <v>#REF!</v>
      </c>
    </row>
    <row r="43" spans="1:7" ht="17.100000000000001" customHeight="1">
      <c r="A43" s="2" t="s">
        <v>34</v>
      </c>
      <c r="B43" s="18" t="str">
        <f>南日本!I39</f>
        <v>廃店</v>
      </c>
      <c r="C43" s="26">
        <f>朝日!H42</f>
        <v>0</v>
      </c>
      <c r="D43" s="26" t="str">
        <f>読売!L8</f>
        <v>廃店</v>
      </c>
      <c r="E43" s="26" t="e">
        <f>#REF!</f>
        <v>#REF!</v>
      </c>
      <c r="F43" s="41">
        <f>日経!L35</f>
        <v>30</v>
      </c>
      <c r="G43" s="47" t="e">
        <f t="shared" si="1"/>
        <v>#REF!</v>
      </c>
    </row>
    <row r="44" spans="1:7" ht="17.100000000000001" customHeight="1">
      <c r="A44" s="2" t="s">
        <v>35</v>
      </c>
      <c r="B44" s="18">
        <f>南日本!I40</f>
        <v>2580</v>
      </c>
      <c r="C44" s="26">
        <f>朝日!H43</f>
        <v>0</v>
      </c>
      <c r="D44" s="7">
        <f>読売!L10</f>
        <v>40</v>
      </c>
      <c r="E44" s="26" t="e">
        <f>#REF!</f>
        <v>#REF!</v>
      </c>
      <c r="F44" s="41">
        <f>日経!L36</f>
        <v>10</v>
      </c>
      <c r="G44" s="47" t="e">
        <f t="shared" si="1"/>
        <v>#REF!</v>
      </c>
    </row>
    <row r="45" spans="1:7" ht="17.100000000000001" customHeight="1">
      <c r="A45" s="2" t="s">
        <v>44</v>
      </c>
      <c r="B45" s="18">
        <f>南日本!I41</f>
        <v>870</v>
      </c>
      <c r="C45" s="26">
        <f>朝日!H44</f>
        <v>30</v>
      </c>
      <c r="D45" s="7">
        <f>読売!L11</f>
        <v>20</v>
      </c>
      <c r="E45" s="7">
        <v>0</v>
      </c>
      <c r="F45" s="41">
        <f>日経!L37</f>
        <v>10</v>
      </c>
      <c r="G45" s="47">
        <f t="shared" si="1"/>
        <v>930</v>
      </c>
    </row>
    <row r="46" spans="1:7" ht="17.100000000000001" customHeight="1">
      <c r="A46" s="2" t="s">
        <v>45</v>
      </c>
      <c r="B46" s="18">
        <f>南日本!I42</f>
        <v>630</v>
      </c>
      <c r="C46" s="26">
        <f>朝日!H45</f>
        <v>20</v>
      </c>
      <c r="D46" s="7">
        <f>読売!L12</f>
        <v>10</v>
      </c>
      <c r="E46" s="26" t="e">
        <f>#REF!</f>
        <v>#REF!</v>
      </c>
      <c r="F46" s="41">
        <f>日経!L38</f>
        <v>0</v>
      </c>
      <c r="G46" s="47" t="e">
        <f t="shared" si="1"/>
        <v>#REF!</v>
      </c>
    </row>
    <row r="47" spans="1:7" ht="15" customHeight="1">
      <c r="A47" s="36" t="s">
        <v>53</v>
      </c>
      <c r="B47" s="30"/>
      <c r="C47" s="31"/>
      <c r="D47" s="31"/>
      <c r="E47" s="31"/>
      <c r="F47" s="32"/>
      <c r="G47" s="33"/>
    </row>
    <row r="48" spans="1:7" ht="15" customHeight="1">
      <c r="A48" s="2" t="s">
        <v>46</v>
      </c>
      <c r="B48" s="18" t="e">
        <f>南日本!#REF!</f>
        <v>#REF!</v>
      </c>
      <c r="C48" s="7">
        <v>0</v>
      </c>
      <c r="D48" s="7">
        <v>0</v>
      </c>
      <c r="E48" s="7">
        <v>0</v>
      </c>
      <c r="F48" s="11">
        <v>0</v>
      </c>
      <c r="G48" s="47" t="e">
        <f>SUM(B48:F48)</f>
        <v>#REF!</v>
      </c>
    </row>
    <row r="49" spans="1:7" ht="15" customHeight="1">
      <c r="A49" s="2" t="s">
        <v>47</v>
      </c>
      <c r="B49" s="18">
        <f>南日本!I43</f>
        <v>50</v>
      </c>
      <c r="C49" s="7">
        <v>0</v>
      </c>
      <c r="D49" s="7">
        <v>0</v>
      </c>
      <c r="E49" s="7">
        <v>0</v>
      </c>
      <c r="F49" s="11">
        <v>0</v>
      </c>
      <c r="G49" s="47">
        <f t="shared" ref="G49:G55" si="2">SUM(B49:F49)</f>
        <v>50</v>
      </c>
    </row>
    <row r="50" spans="1:7" ht="15" customHeight="1">
      <c r="A50" s="2" t="s">
        <v>48</v>
      </c>
      <c r="B50" s="18">
        <f>南日本!I44</f>
        <v>80</v>
      </c>
      <c r="C50" s="7">
        <v>0</v>
      </c>
      <c r="D50" s="7">
        <v>0</v>
      </c>
      <c r="E50" s="7">
        <v>0</v>
      </c>
      <c r="F50" s="11">
        <v>0</v>
      </c>
      <c r="G50" s="47">
        <f t="shared" si="2"/>
        <v>80</v>
      </c>
    </row>
    <row r="51" spans="1:7" ht="15" customHeight="1">
      <c r="A51" s="2" t="s">
        <v>49</v>
      </c>
      <c r="B51" s="18">
        <f>南日本!I45</f>
        <v>50</v>
      </c>
      <c r="C51" s="7">
        <v>0</v>
      </c>
      <c r="D51" s="7">
        <v>0</v>
      </c>
      <c r="E51" s="7">
        <v>0</v>
      </c>
      <c r="F51" s="11">
        <v>0</v>
      </c>
      <c r="G51" s="47">
        <f t="shared" si="2"/>
        <v>50</v>
      </c>
    </row>
    <row r="52" spans="1:7" ht="15" customHeight="1">
      <c r="A52" s="2" t="s">
        <v>50</v>
      </c>
      <c r="B52" s="18" t="e">
        <f>南日本!#REF!</f>
        <v>#REF!</v>
      </c>
      <c r="C52" s="7">
        <v>0</v>
      </c>
      <c r="D52" s="7">
        <v>0</v>
      </c>
      <c r="E52" s="7">
        <v>0</v>
      </c>
      <c r="F52" s="11">
        <v>0</v>
      </c>
      <c r="G52" s="47" t="e">
        <f t="shared" si="2"/>
        <v>#REF!</v>
      </c>
    </row>
    <row r="53" spans="1:7" ht="15" customHeight="1">
      <c r="A53" s="2" t="s">
        <v>51</v>
      </c>
      <c r="B53" s="18" t="e">
        <f>南日本!#REF!</f>
        <v>#REF!</v>
      </c>
      <c r="C53" s="7">
        <v>0</v>
      </c>
      <c r="D53" s="7">
        <v>0</v>
      </c>
      <c r="E53" s="7">
        <v>0</v>
      </c>
      <c r="F53" s="41">
        <f>日経!L39</f>
        <v>10</v>
      </c>
      <c r="G53" s="47" t="e">
        <f t="shared" si="2"/>
        <v>#REF!</v>
      </c>
    </row>
    <row r="54" spans="1:7" ht="15" customHeight="1">
      <c r="A54" s="23" t="s">
        <v>489</v>
      </c>
      <c r="B54" s="18" t="e">
        <f>南日本!#REF!</f>
        <v>#REF!</v>
      </c>
      <c r="C54" s="7">
        <v>0</v>
      </c>
      <c r="D54" s="24">
        <v>0</v>
      </c>
      <c r="E54" s="24">
        <v>0</v>
      </c>
      <c r="F54" s="25">
        <v>0</v>
      </c>
      <c r="G54" s="47" t="e">
        <f t="shared" si="2"/>
        <v>#REF!</v>
      </c>
    </row>
    <row r="55" spans="1:7" ht="15" customHeight="1">
      <c r="A55" s="3" t="s">
        <v>52</v>
      </c>
      <c r="B55" s="19" t="e">
        <f>南日本!#REF!</f>
        <v>#REF!</v>
      </c>
      <c r="C55" s="8">
        <v>0</v>
      </c>
      <c r="D55" s="8">
        <v>0</v>
      </c>
      <c r="E55" s="8">
        <v>0</v>
      </c>
      <c r="F55" s="12">
        <v>0</v>
      </c>
      <c r="G55" s="48" t="e">
        <f t="shared" si="2"/>
        <v>#REF!</v>
      </c>
    </row>
    <row r="58" spans="1:7" ht="17.100000000000001" customHeight="1"/>
    <row r="59" spans="1:7" ht="17.100000000000001" customHeight="1">
      <c r="A59" s="140" t="s">
        <v>641</v>
      </c>
      <c r="B59" s="222" t="s">
        <v>0</v>
      </c>
      <c r="C59" s="223" t="s">
        <v>1</v>
      </c>
      <c r="D59" s="224" t="s">
        <v>2</v>
      </c>
      <c r="E59" s="225" t="s">
        <v>3</v>
      </c>
      <c r="F59" s="226" t="s">
        <v>4</v>
      </c>
      <c r="G59" s="227" t="s">
        <v>5</v>
      </c>
    </row>
    <row r="60" spans="1:7" ht="15" customHeight="1">
      <c r="A60" s="132" t="s">
        <v>54</v>
      </c>
      <c r="B60" s="133"/>
      <c r="C60" s="133"/>
      <c r="D60" s="133"/>
      <c r="E60" s="133"/>
      <c r="F60" s="133"/>
      <c r="G60" s="134"/>
    </row>
    <row r="61" spans="1:7" ht="15" customHeight="1">
      <c r="A61" s="1" t="s">
        <v>55</v>
      </c>
      <c r="B61" s="21">
        <f>南日本!L12</f>
        <v>2390</v>
      </c>
      <c r="C61" s="27">
        <f>朝日!H49</f>
        <v>40</v>
      </c>
      <c r="D61" s="35">
        <f>読売!L18</f>
        <v>40</v>
      </c>
      <c r="E61" s="35" t="e">
        <f>#REF!</f>
        <v>#REF!</v>
      </c>
      <c r="F61" s="39">
        <f>日経!L45</f>
        <v>30</v>
      </c>
      <c r="G61" s="46" t="e">
        <f>SUM(B61:F61)</f>
        <v>#REF!</v>
      </c>
    </row>
    <row r="62" spans="1:7" ht="15" customHeight="1">
      <c r="A62" s="3" t="s">
        <v>56</v>
      </c>
      <c r="B62" s="19">
        <f>南日本!L13</f>
        <v>1280</v>
      </c>
      <c r="C62" s="26">
        <f>朝日!H51</f>
        <v>0</v>
      </c>
      <c r="D62" s="29">
        <f>読売!L19</f>
        <v>20</v>
      </c>
      <c r="E62" s="29" t="e">
        <f>#REF!</f>
        <v>#REF!</v>
      </c>
      <c r="F62" s="42">
        <f>日経!L46</f>
        <v>20</v>
      </c>
      <c r="G62" s="48" t="e">
        <f>SUM(B62:F62)</f>
        <v>#REF!</v>
      </c>
    </row>
    <row r="63" spans="1:7" ht="15" customHeight="1">
      <c r="A63" s="136" t="s">
        <v>57</v>
      </c>
      <c r="B63" s="135"/>
      <c r="C63" s="135"/>
      <c r="D63" s="135"/>
      <c r="E63" s="135"/>
      <c r="F63" s="135"/>
      <c r="G63" s="137"/>
    </row>
    <row r="64" spans="1:7" ht="17.100000000000001" customHeight="1">
      <c r="A64" s="1" t="s">
        <v>58</v>
      </c>
      <c r="B64" s="17">
        <f>南日本!L19</f>
        <v>2260</v>
      </c>
      <c r="C64" s="27">
        <f>朝日!L10</f>
        <v>40</v>
      </c>
      <c r="D64" s="35">
        <f>読売!L25</f>
        <v>20</v>
      </c>
      <c r="E64" s="27" t="e">
        <f>#REF!</f>
        <v>#REF!</v>
      </c>
      <c r="F64" s="39">
        <f>日経!P10</f>
        <v>30</v>
      </c>
      <c r="G64" s="46" t="e">
        <f>SUM(B64:F64)</f>
        <v>#REF!</v>
      </c>
    </row>
    <row r="65" spans="1:7" ht="17.100000000000001" customHeight="1">
      <c r="A65" s="2" t="s">
        <v>59</v>
      </c>
      <c r="B65" s="18">
        <f>南日本!L20</f>
        <v>1490</v>
      </c>
      <c r="C65" s="26">
        <f>朝日!L11</f>
        <v>70</v>
      </c>
      <c r="D65" s="26">
        <f>読売!L26</f>
        <v>110</v>
      </c>
      <c r="E65" s="26" t="e">
        <f>#REF!</f>
        <v>#REF!</v>
      </c>
      <c r="F65" s="41">
        <f>日経!P11</f>
        <v>40</v>
      </c>
      <c r="G65" s="47" t="e">
        <f>SUM(B65:F65)</f>
        <v>#REF!</v>
      </c>
    </row>
    <row r="66" spans="1:7" ht="17.100000000000001" customHeight="1">
      <c r="A66" s="2" t="s">
        <v>60</v>
      </c>
      <c r="B66" s="18">
        <f>南日本!L21</f>
        <v>630</v>
      </c>
      <c r="C66" s="26">
        <f>朝日!L12</f>
        <v>20</v>
      </c>
      <c r="D66" s="7">
        <v>0</v>
      </c>
      <c r="E66" s="26" t="e">
        <f>#REF!</f>
        <v>#REF!</v>
      </c>
      <c r="F66" s="41">
        <f>日経!P12</f>
        <v>10</v>
      </c>
      <c r="G66" s="47" t="e">
        <f>SUM(B66:F66)</f>
        <v>#REF!</v>
      </c>
    </row>
    <row r="67" spans="1:7" ht="17.100000000000001" customHeight="1">
      <c r="A67" s="3" t="s">
        <v>61</v>
      </c>
      <c r="B67" s="19">
        <f>南日本!L22</f>
        <v>0</v>
      </c>
      <c r="C67" s="29" t="e">
        <f>朝日!#REF!</f>
        <v>#REF!</v>
      </c>
      <c r="D67" s="8">
        <v>0</v>
      </c>
      <c r="E67" s="29" t="e">
        <f>#REF!</f>
        <v>#REF!</v>
      </c>
      <c r="F67" s="42">
        <f>日経!P13</f>
        <v>0</v>
      </c>
      <c r="G67" s="48" t="e">
        <f>SUM(B67:F67)</f>
        <v>#REF!</v>
      </c>
    </row>
    <row r="68" spans="1:7" ht="15" customHeight="1">
      <c r="A68" s="132" t="s">
        <v>62</v>
      </c>
      <c r="B68" s="133"/>
      <c r="C68" s="133"/>
      <c r="D68" s="133"/>
      <c r="E68" s="133"/>
      <c r="F68" s="133"/>
      <c r="G68" s="134"/>
    </row>
    <row r="69" spans="1:7" ht="17.100000000000001" customHeight="1">
      <c r="A69" s="1" t="s">
        <v>64</v>
      </c>
      <c r="B69" s="21">
        <f>南日本!L27</f>
        <v>2140</v>
      </c>
      <c r="C69" s="6">
        <v>0</v>
      </c>
      <c r="D69" s="6">
        <v>0</v>
      </c>
      <c r="E69" s="27" t="e">
        <f>#REF!</f>
        <v>#REF!</v>
      </c>
      <c r="F69" s="39">
        <f>日経!P18</f>
        <v>60</v>
      </c>
      <c r="G69" s="46" t="e">
        <f>SUM(B69:F69)</f>
        <v>#REF!</v>
      </c>
    </row>
    <row r="70" spans="1:7" ht="17.100000000000001" customHeight="1">
      <c r="A70" s="3" t="s">
        <v>63</v>
      </c>
      <c r="B70" s="19">
        <f>南日本!L28</f>
        <v>810</v>
      </c>
      <c r="C70" s="29">
        <f>朝日!L20</f>
        <v>10</v>
      </c>
      <c r="D70" s="8">
        <v>0</v>
      </c>
      <c r="E70" s="29" t="e">
        <f>#REF!</f>
        <v>#REF!</v>
      </c>
      <c r="F70" s="42">
        <f>日経!P19</f>
        <v>10</v>
      </c>
      <c r="G70" s="48" t="e">
        <f>SUM(B70:F70)</f>
        <v>#REF!</v>
      </c>
    </row>
    <row r="71" spans="1:7" ht="15" customHeight="1">
      <c r="A71" s="132" t="s">
        <v>65</v>
      </c>
      <c r="B71" s="133"/>
      <c r="C71" s="133"/>
      <c r="D71" s="133"/>
      <c r="E71" s="133"/>
      <c r="F71" s="135"/>
      <c r="G71" s="134"/>
    </row>
    <row r="72" spans="1:7" ht="17.100000000000001" customHeight="1">
      <c r="A72" s="1" t="s">
        <v>66</v>
      </c>
      <c r="B72" s="17">
        <f>南日本!L34</f>
        <v>2150</v>
      </c>
      <c r="C72" s="27" t="e">
        <f>朝日!#REF!</f>
        <v>#REF!</v>
      </c>
      <c r="D72" s="6">
        <v>0</v>
      </c>
      <c r="E72" s="27" t="e">
        <f>#REF!</f>
        <v>#REF!</v>
      </c>
      <c r="F72" s="39">
        <f>日経!P25</f>
        <v>70</v>
      </c>
      <c r="G72" s="46" t="e">
        <f>SUM(B72:F72)</f>
        <v>#REF!</v>
      </c>
    </row>
    <row r="73" spans="1:7" ht="17.100000000000001" customHeight="1">
      <c r="A73" s="2" t="s">
        <v>67</v>
      </c>
      <c r="B73" s="18">
        <f>南日本!L35</f>
        <v>1500</v>
      </c>
      <c r="C73" s="26">
        <f>朝日!L26</f>
        <v>430</v>
      </c>
      <c r="D73" s="7">
        <v>0</v>
      </c>
      <c r="E73" s="26" t="e">
        <f>#REF!</f>
        <v>#REF!</v>
      </c>
      <c r="F73" s="41">
        <f>日経!P26</f>
        <v>40</v>
      </c>
      <c r="G73" s="47" t="e">
        <f>SUM(B73:F73)</f>
        <v>#REF!</v>
      </c>
    </row>
    <row r="74" spans="1:7" ht="17.100000000000001" customHeight="1">
      <c r="A74" s="2" t="s">
        <v>68</v>
      </c>
      <c r="B74" s="18">
        <f>南日本!L36</f>
        <v>1310</v>
      </c>
      <c r="C74" s="26">
        <f>朝日!L27</f>
        <v>0</v>
      </c>
      <c r="D74" s="7">
        <v>0</v>
      </c>
      <c r="E74" s="26" t="e">
        <f>#REF!</f>
        <v>#REF!</v>
      </c>
      <c r="F74" s="41">
        <f>日経!P27</f>
        <v>30</v>
      </c>
      <c r="G74" s="47" t="e">
        <f>SUM(B74:F74)</f>
        <v>#REF!</v>
      </c>
    </row>
    <row r="75" spans="1:7" ht="17.100000000000001" customHeight="1">
      <c r="A75" s="2" t="s">
        <v>69</v>
      </c>
      <c r="B75" s="18">
        <f>南日本!L37</f>
        <v>1560</v>
      </c>
      <c r="C75" s="26">
        <f>朝日!L28</f>
        <v>0</v>
      </c>
      <c r="D75" s="7">
        <v>0</v>
      </c>
      <c r="E75" s="26" t="e">
        <f>#REF!</f>
        <v>#REF!</v>
      </c>
      <c r="F75" s="41">
        <f>日経!P28</f>
        <v>30</v>
      </c>
      <c r="G75" s="47" t="e">
        <f>SUM(B75:F75)</f>
        <v>#REF!</v>
      </c>
    </row>
    <row r="76" spans="1:7" ht="17.100000000000001" customHeight="1">
      <c r="A76" s="3" t="s">
        <v>70</v>
      </c>
      <c r="B76" s="19">
        <f>南日本!L38</f>
        <v>1030</v>
      </c>
      <c r="C76" s="29">
        <f>朝日!L29</f>
        <v>50</v>
      </c>
      <c r="D76" s="8">
        <v>0</v>
      </c>
      <c r="E76" s="29" t="e">
        <f>#REF!</f>
        <v>#REF!</v>
      </c>
      <c r="F76" s="41">
        <f>日経!P29</f>
        <v>20</v>
      </c>
      <c r="G76" s="48" t="e">
        <f>SUM(B76:F76)</f>
        <v>#REF!</v>
      </c>
    </row>
    <row r="77" spans="1:7" ht="15" customHeight="1">
      <c r="A77" s="132" t="s">
        <v>71</v>
      </c>
      <c r="B77" s="133"/>
      <c r="C77" s="133"/>
      <c r="D77" s="133"/>
      <c r="E77" s="133"/>
      <c r="F77" s="133"/>
      <c r="G77" s="134"/>
    </row>
    <row r="78" spans="1:7" ht="17.100000000000001" customHeight="1">
      <c r="A78" s="4" t="s">
        <v>72</v>
      </c>
      <c r="B78" s="20">
        <f>南日本!L44</f>
        <v>40</v>
      </c>
      <c r="C78" s="5">
        <v>0</v>
      </c>
      <c r="D78" s="5">
        <v>0</v>
      </c>
      <c r="E78" s="5">
        <v>0</v>
      </c>
      <c r="F78" s="9">
        <v>0</v>
      </c>
      <c r="G78" s="44">
        <f>SUM(B78:F78)</f>
        <v>40</v>
      </c>
    </row>
    <row r="79" spans="1:7" ht="15" customHeight="1">
      <c r="A79" s="132" t="s">
        <v>73</v>
      </c>
      <c r="B79" s="133"/>
      <c r="C79" s="133"/>
      <c r="D79" s="133"/>
      <c r="E79" s="133"/>
      <c r="F79" s="133"/>
      <c r="G79" s="134"/>
    </row>
    <row r="80" spans="1:7" ht="17.100000000000001" customHeight="1">
      <c r="A80" s="1" t="s">
        <v>74</v>
      </c>
      <c r="B80" s="21" t="e">
        <f>南日本!#REF!</f>
        <v>#REF!</v>
      </c>
      <c r="C80" s="6">
        <v>0</v>
      </c>
      <c r="D80" s="27">
        <f>読売!L45</f>
        <v>10</v>
      </c>
      <c r="E80" s="27" t="e">
        <f>#REF!</f>
        <v>#REF!</v>
      </c>
      <c r="F80" s="39">
        <f>日経!P35</f>
        <v>10</v>
      </c>
      <c r="G80" s="46" t="e">
        <f>SUM(B80:F80)</f>
        <v>#REF!</v>
      </c>
    </row>
    <row r="81" spans="1:7" ht="17.100000000000001" customHeight="1">
      <c r="A81" s="3" t="s">
        <v>75</v>
      </c>
      <c r="B81" s="19" t="e">
        <f>南日本!#REF!</f>
        <v>#REF!</v>
      </c>
      <c r="C81" s="29">
        <f>朝日!L33</f>
        <v>0</v>
      </c>
      <c r="D81" s="29">
        <f>読売!L46</f>
        <v>10</v>
      </c>
      <c r="E81" s="29" t="e">
        <f>#REF!</f>
        <v>#REF!</v>
      </c>
      <c r="F81" s="42">
        <f>日経!P36</f>
        <v>20</v>
      </c>
      <c r="G81" s="48" t="e">
        <f>SUM(B81:F81)</f>
        <v>#REF!</v>
      </c>
    </row>
    <row r="82" spans="1:7" ht="15" customHeight="1">
      <c r="A82" s="132" t="s">
        <v>76</v>
      </c>
      <c r="B82" s="133"/>
      <c r="C82" s="133"/>
      <c r="D82" s="133"/>
      <c r="E82" s="133"/>
      <c r="F82" s="133"/>
      <c r="G82" s="134"/>
    </row>
    <row r="83" spans="1:7" ht="17.100000000000001" customHeight="1">
      <c r="A83" s="1" t="s">
        <v>77</v>
      </c>
      <c r="B83" s="17">
        <f>南日本!P12</f>
        <v>1910</v>
      </c>
      <c r="C83" s="27" t="e">
        <f>朝日!#REF!</f>
        <v>#REF!</v>
      </c>
      <c r="D83" s="6">
        <v>0</v>
      </c>
      <c r="E83" s="27" t="e">
        <f>#REF!</f>
        <v>#REF!</v>
      </c>
      <c r="F83" s="39">
        <f>日経!P42</f>
        <v>30</v>
      </c>
      <c r="G83" s="46" t="e">
        <f>SUM(B83:F83)</f>
        <v>#REF!</v>
      </c>
    </row>
    <row r="84" spans="1:7" ht="17.100000000000001" customHeight="1">
      <c r="A84" s="2" t="s">
        <v>78</v>
      </c>
      <c r="B84" s="18">
        <f>南日本!P13</f>
        <v>3110</v>
      </c>
      <c r="C84" s="26">
        <f>朝日!L39</f>
        <v>140</v>
      </c>
      <c r="D84" s="7">
        <v>0</v>
      </c>
      <c r="E84" s="26" t="e">
        <f>#REF!</f>
        <v>#REF!</v>
      </c>
      <c r="F84" s="41">
        <f>日経!P43</f>
        <v>70</v>
      </c>
      <c r="G84" s="47" t="e">
        <f t="shared" ref="G84:G89" si="3">SUM(B84:F84)</f>
        <v>#REF!</v>
      </c>
    </row>
    <row r="85" spans="1:7" ht="17.100000000000001" customHeight="1">
      <c r="A85" s="2" t="s">
        <v>79</v>
      </c>
      <c r="B85" s="18">
        <f>南日本!P14</f>
        <v>2010</v>
      </c>
      <c r="C85" s="26">
        <f>朝日!L40</f>
        <v>0</v>
      </c>
      <c r="D85" s="7">
        <v>0</v>
      </c>
      <c r="E85" s="26" t="e">
        <f>#REF!</f>
        <v>#REF!</v>
      </c>
      <c r="F85" s="41">
        <f>日経!P44</f>
        <v>30</v>
      </c>
      <c r="G85" s="47" t="e">
        <f t="shared" si="3"/>
        <v>#REF!</v>
      </c>
    </row>
    <row r="86" spans="1:7" ht="17.100000000000001" customHeight="1">
      <c r="A86" s="2" t="s">
        <v>80</v>
      </c>
      <c r="B86" s="18">
        <f>南日本!P15</f>
        <v>1000</v>
      </c>
      <c r="C86" s="26">
        <f>朝日!L41</f>
        <v>0</v>
      </c>
      <c r="D86" s="7">
        <f>読売!P11</f>
        <v>30</v>
      </c>
      <c r="E86" s="26" t="e">
        <f>#REF!</f>
        <v>#REF!</v>
      </c>
      <c r="F86" s="41">
        <f>日経!P45</f>
        <v>30</v>
      </c>
      <c r="G86" s="47" t="e">
        <f t="shared" si="3"/>
        <v>#REF!</v>
      </c>
    </row>
    <row r="87" spans="1:7" ht="17.100000000000001" customHeight="1">
      <c r="A87" s="2" t="s">
        <v>81</v>
      </c>
      <c r="B87" s="18" t="e">
        <f>南日本!#REF!</f>
        <v>#REF!</v>
      </c>
      <c r="C87" s="26">
        <f>朝日!L42</f>
        <v>60</v>
      </c>
      <c r="D87" s="7">
        <v>0</v>
      </c>
      <c r="E87" s="26" t="e">
        <f>#REF!</f>
        <v>#REF!</v>
      </c>
      <c r="F87" s="41">
        <f>日経!P46</f>
        <v>30</v>
      </c>
      <c r="G87" s="47" t="e">
        <f t="shared" si="3"/>
        <v>#REF!</v>
      </c>
    </row>
    <row r="88" spans="1:7" ht="17.100000000000001" customHeight="1">
      <c r="A88" s="2" t="s">
        <v>82</v>
      </c>
      <c r="B88" s="18">
        <f>南日本!P16</f>
        <v>1090</v>
      </c>
      <c r="C88" s="26">
        <f>朝日!L43</f>
        <v>10</v>
      </c>
      <c r="D88" s="7">
        <v>0</v>
      </c>
      <c r="E88" s="26" t="e">
        <f>#REF!</f>
        <v>#REF!</v>
      </c>
      <c r="F88" s="41">
        <f>日経!P47</f>
        <v>30</v>
      </c>
      <c r="G88" s="47" t="e">
        <f t="shared" si="3"/>
        <v>#REF!</v>
      </c>
    </row>
    <row r="89" spans="1:7" ht="17.100000000000001" customHeight="1">
      <c r="A89" s="3" t="s">
        <v>83</v>
      </c>
      <c r="B89" s="19">
        <f>南日本!P17</f>
        <v>1880</v>
      </c>
      <c r="C89" s="29" t="e">
        <f>朝日!#REF!</f>
        <v>#REF!</v>
      </c>
      <c r="D89" s="8">
        <v>0</v>
      </c>
      <c r="E89" s="29" t="e">
        <f>#REF!</f>
        <v>#REF!</v>
      </c>
      <c r="F89" s="41">
        <f>日経!P48</f>
        <v>0</v>
      </c>
      <c r="G89" s="48" t="e">
        <f t="shared" si="3"/>
        <v>#REF!</v>
      </c>
    </row>
    <row r="90" spans="1:7" ht="15" customHeight="1">
      <c r="A90" s="136" t="s">
        <v>84</v>
      </c>
      <c r="B90" s="135"/>
      <c r="C90" s="135"/>
      <c r="D90" s="135"/>
      <c r="E90" s="135"/>
      <c r="F90" s="135"/>
      <c r="G90" s="137"/>
    </row>
    <row r="91" spans="1:7" ht="17.100000000000001" customHeight="1">
      <c r="A91" s="1" t="s">
        <v>85</v>
      </c>
      <c r="B91" s="17">
        <f>南日本!P24</f>
        <v>2880</v>
      </c>
      <c r="C91" s="27">
        <f>朝日!P10</f>
        <v>10</v>
      </c>
      <c r="D91" s="6">
        <v>0</v>
      </c>
      <c r="E91" s="27" t="e">
        <f>#REF!</f>
        <v>#REF!</v>
      </c>
      <c r="F91" s="39">
        <f>日経!U10</f>
        <v>90</v>
      </c>
      <c r="G91" s="46" t="e">
        <f>SUM(B91:F91)</f>
        <v>#REF!</v>
      </c>
    </row>
    <row r="92" spans="1:7" ht="17.100000000000001" customHeight="1">
      <c r="A92" s="2" t="s">
        <v>86</v>
      </c>
      <c r="B92" s="18">
        <f>南日本!P25</f>
        <v>1580</v>
      </c>
      <c r="C92" s="26">
        <f>朝日!P11</f>
        <v>0</v>
      </c>
      <c r="D92" s="7">
        <v>0</v>
      </c>
      <c r="E92" s="26" t="e">
        <f>#REF!</f>
        <v>#REF!</v>
      </c>
      <c r="F92" s="41">
        <f>日経!U11</f>
        <v>30</v>
      </c>
      <c r="G92" s="47" t="e">
        <f t="shared" ref="G92:G100" si="4">SUM(B92:F92)</f>
        <v>#REF!</v>
      </c>
    </row>
    <row r="93" spans="1:7" ht="17.100000000000001" customHeight="1">
      <c r="A93" s="2" t="s">
        <v>87</v>
      </c>
      <c r="B93" s="18">
        <f>南日本!P26</f>
        <v>2040</v>
      </c>
      <c r="C93" s="26">
        <f>朝日!P12</f>
        <v>10</v>
      </c>
      <c r="D93" s="7">
        <v>0</v>
      </c>
      <c r="E93" s="26" t="e">
        <f>#REF!</f>
        <v>#REF!</v>
      </c>
      <c r="F93" s="41">
        <f>日経!U12</f>
        <v>110</v>
      </c>
      <c r="G93" s="47" t="e">
        <f t="shared" si="4"/>
        <v>#REF!</v>
      </c>
    </row>
    <row r="94" spans="1:7" ht="17.100000000000001" customHeight="1">
      <c r="A94" s="2" t="s">
        <v>88</v>
      </c>
      <c r="B94" s="18">
        <f>南日本!P27</f>
        <v>2190</v>
      </c>
      <c r="C94" s="26">
        <f>朝日!P13</f>
        <v>0</v>
      </c>
      <c r="D94" s="7">
        <v>0</v>
      </c>
      <c r="E94" s="26" t="e">
        <f>#REF!</f>
        <v>#REF!</v>
      </c>
      <c r="F94" s="41">
        <f>日経!U13</f>
        <v>60</v>
      </c>
      <c r="G94" s="47" t="e">
        <f t="shared" si="4"/>
        <v>#REF!</v>
      </c>
    </row>
    <row r="95" spans="1:7" ht="17.100000000000001" customHeight="1">
      <c r="A95" s="2" t="s">
        <v>89</v>
      </c>
      <c r="B95" s="18">
        <f>南日本!P28</f>
        <v>1880</v>
      </c>
      <c r="C95" s="26">
        <f>朝日!P16</f>
        <v>120</v>
      </c>
      <c r="D95" s="7">
        <v>0</v>
      </c>
      <c r="E95" s="26" t="e">
        <f>#REF!</f>
        <v>#REF!</v>
      </c>
      <c r="F95" s="41">
        <f>日経!U14</f>
        <v>30</v>
      </c>
      <c r="G95" s="47" t="e">
        <f t="shared" si="4"/>
        <v>#REF!</v>
      </c>
    </row>
    <row r="96" spans="1:7" ht="17.100000000000001" customHeight="1">
      <c r="A96" s="2" t="s">
        <v>90</v>
      </c>
      <c r="B96" s="18">
        <f>南日本!P29</f>
        <v>670</v>
      </c>
      <c r="C96" s="26">
        <f>朝日!P17</f>
        <v>70</v>
      </c>
      <c r="D96" s="7">
        <v>0</v>
      </c>
      <c r="E96" s="7">
        <v>0</v>
      </c>
      <c r="F96" s="41">
        <f>日経!U15</f>
        <v>20</v>
      </c>
      <c r="G96" s="47">
        <f t="shared" si="4"/>
        <v>760</v>
      </c>
    </row>
    <row r="97" spans="1:7" ht="17.100000000000001" customHeight="1">
      <c r="A97" s="2" t="s">
        <v>91</v>
      </c>
      <c r="B97" s="18">
        <f>南日本!P30</f>
        <v>1180</v>
      </c>
      <c r="C97" s="26">
        <f>朝日!P18</f>
        <v>40</v>
      </c>
      <c r="D97" s="7">
        <v>0</v>
      </c>
      <c r="E97" s="26" t="e">
        <f>#REF!</f>
        <v>#REF!</v>
      </c>
      <c r="F97" s="41">
        <f>日経!U16</f>
        <v>20</v>
      </c>
      <c r="G97" s="47" t="e">
        <f t="shared" si="4"/>
        <v>#REF!</v>
      </c>
    </row>
    <row r="98" spans="1:7" ht="17.100000000000001" customHeight="1">
      <c r="A98" s="2" t="s">
        <v>92</v>
      </c>
      <c r="B98" s="18">
        <f>南日本!P31</f>
        <v>760</v>
      </c>
      <c r="C98" s="7">
        <f>朝日!P20</f>
        <v>70</v>
      </c>
      <c r="D98" s="7">
        <v>0</v>
      </c>
      <c r="E98" s="26" t="e">
        <f>#REF!</f>
        <v>#REF!</v>
      </c>
      <c r="F98" s="41">
        <f>日経!U17</f>
        <v>30</v>
      </c>
      <c r="G98" s="47" t="e">
        <f t="shared" si="4"/>
        <v>#REF!</v>
      </c>
    </row>
    <row r="99" spans="1:7" ht="17.100000000000001" customHeight="1">
      <c r="A99" s="2" t="s">
        <v>93</v>
      </c>
      <c r="B99" s="18">
        <f>南日本!P32</f>
        <v>1170</v>
      </c>
      <c r="C99" s="7">
        <f>朝日!P21</f>
        <v>0</v>
      </c>
      <c r="D99" s="26">
        <f>読売!P25</f>
        <v>70</v>
      </c>
      <c r="E99" s="26" t="e">
        <f>#REF!</f>
        <v>#REF!</v>
      </c>
      <c r="F99" s="41">
        <f>日経!U18</f>
        <v>40</v>
      </c>
      <c r="G99" s="47" t="e">
        <f t="shared" si="4"/>
        <v>#REF!</v>
      </c>
    </row>
    <row r="100" spans="1:7" ht="17.100000000000001" customHeight="1">
      <c r="A100" s="3" t="s">
        <v>94</v>
      </c>
      <c r="B100" s="19">
        <f>南日本!P33</f>
        <v>620</v>
      </c>
      <c r="C100" s="29">
        <f>朝日!P22</f>
        <v>0</v>
      </c>
      <c r="D100" s="173">
        <f>読売!P26</f>
        <v>0</v>
      </c>
      <c r="E100" s="8">
        <v>0</v>
      </c>
      <c r="F100" s="42">
        <f>日経!U19</f>
        <v>10</v>
      </c>
      <c r="G100" s="48">
        <f t="shared" si="4"/>
        <v>630</v>
      </c>
    </row>
    <row r="101" spans="1:7" ht="15" customHeight="1">
      <c r="A101" s="132" t="s">
        <v>95</v>
      </c>
      <c r="B101" s="133"/>
      <c r="C101" s="133"/>
      <c r="D101" s="133"/>
      <c r="E101" s="133"/>
      <c r="F101" s="133"/>
      <c r="G101" s="134"/>
    </row>
    <row r="102" spans="1:7" ht="17.100000000000001" customHeight="1">
      <c r="A102" s="4" t="s">
        <v>96</v>
      </c>
      <c r="B102" s="20">
        <f>南日本!P40</f>
        <v>1490</v>
      </c>
      <c r="C102" s="34">
        <f>朝日!P27</f>
        <v>50</v>
      </c>
      <c r="D102" s="34">
        <f>読売!P31</f>
        <v>70</v>
      </c>
      <c r="E102" s="34" t="e">
        <f>#REF!</f>
        <v>#REF!</v>
      </c>
      <c r="F102" s="40">
        <f>日経!U24</f>
        <v>20</v>
      </c>
      <c r="G102" s="44" t="e">
        <f>SUM(B102:F102)</f>
        <v>#REF!</v>
      </c>
    </row>
    <row r="103" spans="1:7" ht="15" customHeight="1">
      <c r="A103" s="132" t="s">
        <v>97</v>
      </c>
      <c r="B103" s="133"/>
      <c r="C103" s="133"/>
      <c r="D103" s="133"/>
      <c r="E103" s="133"/>
      <c r="F103" s="135"/>
      <c r="G103" s="134"/>
    </row>
    <row r="104" spans="1:7" ht="17.100000000000001" customHeight="1">
      <c r="A104" s="1" t="s">
        <v>98</v>
      </c>
      <c r="B104" s="17">
        <f>南日本!P46</f>
        <v>1870</v>
      </c>
      <c r="C104" s="27">
        <f>朝日!P33</f>
        <v>30</v>
      </c>
      <c r="D104" s="27">
        <f>読売!P36</f>
        <v>70</v>
      </c>
      <c r="E104" s="35" t="e">
        <f>#REF!</f>
        <v>#REF!</v>
      </c>
      <c r="F104" s="39">
        <f>日経!U29</f>
        <v>40</v>
      </c>
      <c r="G104" s="46" t="e">
        <f>SUM(B104:F104)</f>
        <v>#REF!</v>
      </c>
    </row>
    <row r="105" spans="1:7" ht="17.100000000000001" customHeight="1">
      <c r="A105" s="2" t="s">
        <v>99</v>
      </c>
      <c r="B105" s="18">
        <f>南日本!P47</f>
        <v>2080</v>
      </c>
      <c r="C105" s="26">
        <f>朝日!P34</f>
        <v>40</v>
      </c>
      <c r="D105" s="26">
        <f>読売!P37</f>
        <v>70</v>
      </c>
      <c r="E105" s="26" t="e">
        <f>#REF!</f>
        <v>#REF!</v>
      </c>
      <c r="F105" s="41">
        <f>日経!U30</f>
        <v>30</v>
      </c>
      <c r="G105" s="47" t="e">
        <f>SUM(B105:F105)</f>
        <v>#REF!</v>
      </c>
    </row>
    <row r="106" spans="1:7" ht="17.100000000000001" customHeight="1">
      <c r="A106" s="2" t="s">
        <v>100</v>
      </c>
      <c r="B106" s="18">
        <f>南日本!P48</f>
        <v>530</v>
      </c>
      <c r="C106" s="26">
        <f>朝日!P35</f>
        <v>10</v>
      </c>
      <c r="D106" s="26">
        <f>読売!P38</f>
        <v>10</v>
      </c>
      <c r="E106" s="7">
        <v>0</v>
      </c>
      <c r="F106" s="11">
        <v>0</v>
      </c>
      <c r="G106" s="47">
        <f>SUM(B106:F106)</f>
        <v>550</v>
      </c>
    </row>
    <row r="107" spans="1:7" ht="17.100000000000001" customHeight="1">
      <c r="A107" s="3" t="s">
        <v>101</v>
      </c>
      <c r="B107" s="19">
        <f>南日本!P49</f>
        <v>580</v>
      </c>
      <c r="C107" s="29">
        <v>0</v>
      </c>
      <c r="D107" s="29">
        <f>読売!P39</f>
        <v>20</v>
      </c>
      <c r="E107" s="8">
        <v>0</v>
      </c>
      <c r="F107" s="42">
        <f>日経!U31</f>
        <v>10</v>
      </c>
      <c r="G107" s="48">
        <f>SUM(B107:F107)</f>
        <v>610</v>
      </c>
    </row>
    <row r="108" spans="1:7" ht="15" customHeight="1">
      <c r="A108" s="132" t="s">
        <v>102</v>
      </c>
      <c r="B108" s="133"/>
      <c r="C108" s="133"/>
      <c r="D108" s="133"/>
      <c r="E108" s="133"/>
      <c r="F108" s="133"/>
      <c r="G108" s="134"/>
    </row>
    <row r="109" spans="1:7" ht="17.100000000000001" customHeight="1">
      <c r="A109" s="1" t="s">
        <v>103</v>
      </c>
      <c r="B109" s="17">
        <f>南日本!S12</f>
        <v>760</v>
      </c>
      <c r="C109" s="27">
        <f>朝日!P42</f>
        <v>30</v>
      </c>
      <c r="D109" s="27">
        <f>読売!P44</f>
        <v>10</v>
      </c>
      <c r="E109" s="6">
        <v>0</v>
      </c>
      <c r="F109" s="39">
        <f>日経!U36</f>
        <v>10</v>
      </c>
      <c r="G109" s="46">
        <f>SUM(B109:F109)</f>
        <v>810</v>
      </c>
    </row>
    <row r="110" spans="1:7" ht="17.100000000000001" customHeight="1">
      <c r="A110" s="2" t="s">
        <v>104</v>
      </c>
      <c r="B110" s="18">
        <f>南日本!S13</f>
        <v>1010</v>
      </c>
      <c r="C110" s="26">
        <f>朝日!P43</f>
        <v>0</v>
      </c>
      <c r="D110" s="26">
        <f>読売!P45</f>
        <v>40</v>
      </c>
      <c r="E110" s="26" t="e">
        <f>#REF!</f>
        <v>#REF!</v>
      </c>
      <c r="F110" s="41">
        <f>日経!U37</f>
        <v>50</v>
      </c>
      <c r="G110" s="47" t="e">
        <f>SUM(B110:F110)</f>
        <v>#REF!</v>
      </c>
    </row>
    <row r="111" spans="1:7" ht="17.100000000000001" customHeight="1">
      <c r="A111" s="2" t="s">
        <v>105</v>
      </c>
      <c r="B111" s="18">
        <f>南日本!S14</f>
        <v>830</v>
      </c>
      <c r="C111" s="26">
        <f>朝日!P44</f>
        <v>0</v>
      </c>
      <c r="D111" s="26">
        <f>読売!P46</f>
        <v>20</v>
      </c>
      <c r="E111" s="26" t="e">
        <f>#REF!</f>
        <v>#REF!</v>
      </c>
      <c r="F111" s="41">
        <f>日経!U38</f>
        <v>20</v>
      </c>
      <c r="G111" s="47" t="e">
        <f>SUM(B111:F111)</f>
        <v>#REF!</v>
      </c>
    </row>
    <row r="112" spans="1:7" ht="17.100000000000001" customHeight="1">
      <c r="A112" s="3" t="s">
        <v>106</v>
      </c>
      <c r="B112" s="19">
        <f>南日本!S15</f>
        <v>840</v>
      </c>
      <c r="C112" s="29">
        <f>朝日!P46</f>
        <v>50</v>
      </c>
      <c r="D112" s="29">
        <f>読売!P47</f>
        <v>10</v>
      </c>
      <c r="E112" s="174" t="e">
        <f>#REF!</f>
        <v>#REF!</v>
      </c>
      <c r="F112" s="42">
        <f>日経!U39</f>
        <v>20</v>
      </c>
      <c r="G112" s="48" t="e">
        <f>SUM(B112:F112)</f>
        <v>#REF!</v>
      </c>
    </row>
    <row r="113" spans="1:7" ht="15" customHeight="1">
      <c r="A113" s="132" t="s">
        <v>107</v>
      </c>
      <c r="B113" s="133"/>
      <c r="C113" s="133"/>
      <c r="D113" s="133"/>
      <c r="E113" s="133"/>
      <c r="F113" s="133"/>
      <c r="G113" s="134"/>
    </row>
    <row r="114" spans="1:7" ht="17.100000000000001" customHeight="1">
      <c r="A114" s="1" t="s">
        <v>108</v>
      </c>
      <c r="B114" s="17">
        <f>南日本!S21</f>
        <v>1150</v>
      </c>
      <c r="C114" s="27" t="e">
        <f>朝日!#REF!</f>
        <v>#REF!</v>
      </c>
      <c r="D114" s="6">
        <f>読売!U10</f>
        <v>30</v>
      </c>
      <c r="E114" s="35" t="e">
        <f>#REF!</f>
        <v>#REF!</v>
      </c>
      <c r="F114" s="39">
        <f>日経!U45</f>
        <v>20</v>
      </c>
      <c r="G114" s="46" t="e">
        <f>SUM(B114:F114)</f>
        <v>#REF!</v>
      </c>
    </row>
    <row r="115" spans="1:7" ht="17.100000000000001" customHeight="1">
      <c r="A115" s="2" t="s">
        <v>109</v>
      </c>
      <c r="B115" s="18">
        <f>南日本!S22</f>
        <v>920</v>
      </c>
      <c r="C115" s="26" t="e">
        <f>朝日!#REF!</f>
        <v>#REF!</v>
      </c>
      <c r="D115" s="7">
        <f>読売!U11</f>
        <v>20</v>
      </c>
      <c r="E115" s="26" t="e">
        <f>#REF!</f>
        <v>#REF!</v>
      </c>
      <c r="F115" s="41">
        <f>日経!U46</f>
        <v>10</v>
      </c>
      <c r="G115" s="47" t="e">
        <f>SUM(B115:F115)</f>
        <v>#REF!</v>
      </c>
    </row>
    <row r="116" spans="1:7" ht="17.100000000000001" customHeight="1">
      <c r="A116" s="3" t="s">
        <v>110</v>
      </c>
      <c r="B116" s="19">
        <f>南日本!S23</f>
        <v>570</v>
      </c>
      <c r="C116" s="29" t="e">
        <f>朝日!#REF!</f>
        <v>#REF!</v>
      </c>
      <c r="D116" s="8">
        <f>読売!U12</f>
        <v>10</v>
      </c>
      <c r="E116" s="8">
        <v>0</v>
      </c>
      <c r="F116" s="42">
        <f>日経!U47</f>
        <v>10</v>
      </c>
      <c r="G116" s="48" t="e">
        <f>SUM(B116:F116)</f>
        <v>#REF!</v>
      </c>
    </row>
    <row r="117" spans="1:7" ht="17.100000000000001" customHeight="1">
      <c r="A117" s="140" t="s">
        <v>641</v>
      </c>
      <c r="B117" s="139" t="s">
        <v>0</v>
      </c>
      <c r="C117" s="53" t="s">
        <v>1</v>
      </c>
      <c r="D117" s="54" t="s">
        <v>2</v>
      </c>
      <c r="E117" s="55" t="s">
        <v>3</v>
      </c>
      <c r="F117" s="150" t="s">
        <v>4</v>
      </c>
      <c r="G117" s="13" t="s">
        <v>5</v>
      </c>
    </row>
    <row r="118" spans="1:7" ht="15" customHeight="1">
      <c r="A118" s="132" t="s">
        <v>111</v>
      </c>
      <c r="B118" s="133"/>
      <c r="C118" s="133"/>
      <c r="D118" s="133"/>
      <c r="E118" s="133"/>
      <c r="F118" s="133"/>
      <c r="G118" s="134"/>
    </row>
    <row r="119" spans="1:7" ht="17.100000000000001" customHeight="1">
      <c r="A119" s="1" t="s">
        <v>711</v>
      </c>
      <c r="B119" s="17">
        <f>南日本!S29</f>
        <v>480</v>
      </c>
      <c r="C119" s="27" t="e">
        <f>朝日!#REF!</f>
        <v>#REF!</v>
      </c>
      <c r="D119" s="6">
        <v>0</v>
      </c>
      <c r="E119" s="6">
        <v>0</v>
      </c>
      <c r="F119" s="39">
        <f>日経!Y10</f>
        <v>10</v>
      </c>
      <c r="G119" s="46" t="e">
        <f>SUM(B119:F119)</f>
        <v>#REF!</v>
      </c>
    </row>
    <row r="120" spans="1:7" ht="17.100000000000001" customHeight="1">
      <c r="A120" s="2" t="s">
        <v>112</v>
      </c>
      <c r="B120" s="18">
        <f>南日本!S30</f>
        <v>2530</v>
      </c>
      <c r="C120" s="26" t="e">
        <f>朝日!#REF!</f>
        <v>#REF!</v>
      </c>
      <c r="D120" s="7">
        <v>0</v>
      </c>
      <c r="E120" s="26" t="e">
        <f>#REF!</f>
        <v>#REF!</v>
      </c>
      <c r="F120" s="41">
        <f>日経!Y11</f>
        <v>100</v>
      </c>
      <c r="G120" s="47" t="e">
        <f t="shared" ref="G120:G128" si="5">SUM(B120:F120)</f>
        <v>#REF!</v>
      </c>
    </row>
    <row r="121" spans="1:7" ht="17.100000000000001" customHeight="1">
      <c r="A121" s="2" t="s">
        <v>113</v>
      </c>
      <c r="B121" s="18">
        <f>南日本!S31</f>
        <v>1290</v>
      </c>
      <c r="C121" s="26" t="e">
        <f>朝日!#REF!</f>
        <v>#REF!</v>
      </c>
      <c r="D121" s="7">
        <v>0</v>
      </c>
      <c r="E121" s="26" t="e">
        <f>#REF!</f>
        <v>#REF!</v>
      </c>
      <c r="F121" s="41">
        <f>日経!Y12</f>
        <v>30</v>
      </c>
      <c r="G121" s="47" t="e">
        <f t="shared" si="5"/>
        <v>#REF!</v>
      </c>
    </row>
    <row r="122" spans="1:7" ht="17.100000000000001" customHeight="1">
      <c r="A122" s="2" t="s">
        <v>114</v>
      </c>
      <c r="B122" s="18">
        <f>南日本!S32</f>
        <v>1950</v>
      </c>
      <c r="C122" s="26" t="e">
        <f>朝日!#REF!</f>
        <v>#REF!</v>
      </c>
      <c r="D122" s="7">
        <v>0</v>
      </c>
      <c r="E122" s="26" t="e">
        <f>#REF!</f>
        <v>#REF!</v>
      </c>
      <c r="F122" s="41">
        <f>日経!Y13</f>
        <v>60</v>
      </c>
      <c r="G122" s="47" t="e">
        <f t="shared" si="5"/>
        <v>#REF!</v>
      </c>
    </row>
    <row r="123" spans="1:7" ht="17.100000000000001" customHeight="1">
      <c r="A123" s="2" t="s">
        <v>115</v>
      </c>
      <c r="B123" s="18">
        <f>南日本!S33</f>
        <v>1420</v>
      </c>
      <c r="C123" s="26" t="e">
        <f>朝日!#REF!</f>
        <v>#REF!</v>
      </c>
      <c r="D123" s="7">
        <v>0</v>
      </c>
      <c r="E123" s="26" t="e">
        <f>#REF!</f>
        <v>#REF!</v>
      </c>
      <c r="F123" s="41">
        <f>日経!Y14</f>
        <v>30</v>
      </c>
      <c r="G123" s="47" t="e">
        <f t="shared" si="5"/>
        <v>#REF!</v>
      </c>
    </row>
    <row r="124" spans="1:7" ht="17.100000000000001" customHeight="1">
      <c r="A124" s="2" t="s">
        <v>116</v>
      </c>
      <c r="B124" s="18">
        <f>南日本!S34</f>
        <v>930</v>
      </c>
      <c r="C124" s="26" t="e">
        <f>朝日!#REF!</f>
        <v>#REF!</v>
      </c>
      <c r="D124" s="7">
        <v>0</v>
      </c>
      <c r="E124" s="26" t="e">
        <f>#REF!</f>
        <v>#REF!</v>
      </c>
      <c r="F124" s="41">
        <f>日経!Y15</f>
        <v>10</v>
      </c>
      <c r="G124" s="47" t="e">
        <f t="shared" si="5"/>
        <v>#REF!</v>
      </c>
    </row>
    <row r="125" spans="1:7" ht="17.100000000000001" customHeight="1">
      <c r="A125" s="2" t="s">
        <v>117</v>
      </c>
      <c r="B125" s="18">
        <f>南日本!S35</f>
        <v>500</v>
      </c>
      <c r="C125" s="26" t="e">
        <f>朝日!#REF!</f>
        <v>#REF!</v>
      </c>
      <c r="D125" s="7">
        <v>0</v>
      </c>
      <c r="E125" s="26" t="e">
        <f>#REF!</f>
        <v>#REF!</v>
      </c>
      <c r="F125" s="41">
        <f>日経!Y16</f>
        <v>10</v>
      </c>
      <c r="G125" s="47" t="e">
        <f t="shared" si="5"/>
        <v>#REF!</v>
      </c>
    </row>
    <row r="126" spans="1:7" ht="17.100000000000001" customHeight="1">
      <c r="A126" s="2" t="s">
        <v>118</v>
      </c>
      <c r="B126" s="18">
        <f>南日本!S36</f>
        <v>1260</v>
      </c>
      <c r="C126" s="26" t="e">
        <f>朝日!#REF!</f>
        <v>#REF!</v>
      </c>
      <c r="D126" s="7">
        <v>0</v>
      </c>
      <c r="E126" s="26" t="e">
        <f>#REF!</f>
        <v>#REF!</v>
      </c>
      <c r="F126" s="41">
        <f>日経!Y17</f>
        <v>30</v>
      </c>
      <c r="G126" s="47" t="e">
        <f t="shared" si="5"/>
        <v>#REF!</v>
      </c>
    </row>
    <row r="127" spans="1:7" ht="17.100000000000001" customHeight="1">
      <c r="A127" s="2" t="s">
        <v>119</v>
      </c>
      <c r="B127" s="18">
        <f>南日本!S37</f>
        <v>1590</v>
      </c>
      <c r="C127" s="26" t="e">
        <f>朝日!#REF!</f>
        <v>#REF!</v>
      </c>
      <c r="D127" s="26">
        <f>読売!U23</f>
        <v>30</v>
      </c>
      <c r="E127" s="26" t="e">
        <f>#REF!</f>
        <v>#REF!</v>
      </c>
      <c r="F127" s="41">
        <f>日経!Y18</f>
        <v>20</v>
      </c>
      <c r="G127" s="47" t="e">
        <f t="shared" si="5"/>
        <v>#REF!</v>
      </c>
    </row>
    <row r="128" spans="1:7" ht="17.100000000000001" customHeight="1">
      <c r="A128" s="3" t="s">
        <v>120</v>
      </c>
      <c r="B128" s="19">
        <f>南日本!S38</f>
        <v>790</v>
      </c>
      <c r="C128" s="29">
        <f>朝日!T8</f>
        <v>0</v>
      </c>
      <c r="D128" s="8">
        <v>0</v>
      </c>
      <c r="E128" s="8">
        <v>0</v>
      </c>
      <c r="F128" s="41">
        <f>日経!Y19</f>
        <v>10</v>
      </c>
      <c r="G128" s="48">
        <f t="shared" si="5"/>
        <v>800</v>
      </c>
    </row>
    <row r="129" spans="1:7" ht="15" customHeight="1">
      <c r="A129" s="136" t="s">
        <v>121</v>
      </c>
      <c r="B129" s="135"/>
      <c r="C129" s="135"/>
      <c r="D129" s="135"/>
      <c r="E129" s="135"/>
      <c r="F129" s="135"/>
      <c r="G129" s="137"/>
    </row>
    <row r="130" spans="1:7" ht="17.100000000000001" customHeight="1">
      <c r="A130" s="1" t="s">
        <v>122</v>
      </c>
      <c r="B130" s="17">
        <f>南日本!S44</f>
        <v>960</v>
      </c>
      <c r="C130" s="35">
        <f>朝日!T15</f>
        <v>80</v>
      </c>
      <c r="D130" s="35">
        <f>読売!U32</f>
        <v>40</v>
      </c>
      <c r="E130" s="35" t="e">
        <f>#REF!</f>
        <v>#REF!</v>
      </c>
      <c r="F130" s="39">
        <f>日経!Y24</f>
        <v>20</v>
      </c>
      <c r="G130" s="46" t="e">
        <f>SUM(B130:F130)</f>
        <v>#REF!</v>
      </c>
    </row>
    <row r="131" spans="1:7" ht="17.100000000000001" customHeight="1">
      <c r="A131" s="2" t="s">
        <v>123</v>
      </c>
      <c r="B131" s="18">
        <f>南日本!S45</f>
        <v>820</v>
      </c>
      <c r="C131" s="26">
        <f>朝日!T16</f>
        <v>0</v>
      </c>
      <c r="D131" s="26">
        <f>読売!U33</f>
        <v>10</v>
      </c>
      <c r="E131" s="26" t="e">
        <f>#REF!</f>
        <v>#REF!</v>
      </c>
      <c r="F131" s="41">
        <f>日経!Y25</f>
        <v>10</v>
      </c>
      <c r="G131" s="47" t="e">
        <f t="shared" ref="G131:G136" si="6">SUM(B131:F131)</f>
        <v>#REF!</v>
      </c>
    </row>
    <row r="132" spans="1:7" ht="17.100000000000001" customHeight="1">
      <c r="A132" s="2" t="s">
        <v>124</v>
      </c>
      <c r="B132" s="18">
        <f>南日本!S46</f>
        <v>390</v>
      </c>
      <c r="C132" s="7">
        <v>0</v>
      </c>
      <c r="D132" s="7">
        <v>0</v>
      </c>
      <c r="E132" s="7">
        <v>0</v>
      </c>
      <c r="F132" s="41">
        <f>日経!Y26</f>
        <v>10</v>
      </c>
      <c r="G132" s="47">
        <f t="shared" si="6"/>
        <v>400</v>
      </c>
    </row>
    <row r="133" spans="1:7" ht="17.100000000000001" customHeight="1">
      <c r="A133" s="2" t="s">
        <v>125</v>
      </c>
      <c r="B133" s="18">
        <f>南日本!S47</f>
        <v>810</v>
      </c>
      <c r="C133" s="26">
        <f>朝日!T17</f>
        <v>0</v>
      </c>
      <c r="D133" s="26">
        <f>読売!U34</f>
        <v>10</v>
      </c>
      <c r="E133" s="174" t="e">
        <f>#REF!</f>
        <v>#REF!</v>
      </c>
      <c r="F133" s="41">
        <f>日経!Y27</f>
        <v>10</v>
      </c>
      <c r="G133" s="47" t="e">
        <f t="shared" si="6"/>
        <v>#REF!</v>
      </c>
    </row>
    <row r="134" spans="1:7" ht="17.100000000000001" customHeight="1">
      <c r="A134" s="2" t="s">
        <v>126</v>
      </c>
      <c r="B134" s="18">
        <f>南日本!S48</f>
        <v>300</v>
      </c>
      <c r="C134" s="7">
        <v>0</v>
      </c>
      <c r="D134" s="26">
        <f>読売!U35</f>
        <v>10</v>
      </c>
      <c r="E134" s="7">
        <v>0</v>
      </c>
      <c r="F134" s="41">
        <v>0</v>
      </c>
      <c r="G134" s="47">
        <f t="shared" si="6"/>
        <v>310</v>
      </c>
    </row>
    <row r="135" spans="1:7" ht="17.100000000000001" customHeight="1">
      <c r="A135" s="2" t="s">
        <v>127</v>
      </c>
      <c r="B135" s="18">
        <f>南日本!S49</f>
        <v>1670</v>
      </c>
      <c r="C135" s="26">
        <f>朝日!T18</f>
        <v>30</v>
      </c>
      <c r="D135" s="7">
        <v>0</v>
      </c>
      <c r="E135" s="26" t="e">
        <f>#REF!</f>
        <v>#REF!</v>
      </c>
      <c r="F135" s="41">
        <f>日経!Y28</f>
        <v>30</v>
      </c>
      <c r="G135" s="47" t="e">
        <f t="shared" si="6"/>
        <v>#REF!</v>
      </c>
    </row>
    <row r="136" spans="1:7" ht="17.100000000000001" customHeight="1">
      <c r="A136" s="3" t="s">
        <v>128</v>
      </c>
      <c r="B136" s="19">
        <f>南日本!S50</f>
        <v>380</v>
      </c>
      <c r="C136" s="29">
        <f>朝日!T19</f>
        <v>10</v>
      </c>
      <c r="D136" s="29">
        <f>読売!U37</f>
        <v>10</v>
      </c>
      <c r="E136" s="8">
        <v>0</v>
      </c>
      <c r="F136" s="42">
        <f>日経!Y29</f>
        <v>10</v>
      </c>
      <c r="G136" s="48">
        <f t="shared" si="6"/>
        <v>410</v>
      </c>
    </row>
    <row r="137" spans="1:7" ht="15" customHeight="1">
      <c r="A137" s="132" t="s">
        <v>129</v>
      </c>
      <c r="B137" s="133"/>
      <c r="C137" s="133"/>
      <c r="D137" s="133"/>
      <c r="E137" s="133"/>
      <c r="F137" s="133"/>
      <c r="G137" s="134"/>
    </row>
    <row r="138" spans="1:7" ht="17.100000000000001" customHeight="1">
      <c r="A138" s="1" t="s">
        <v>130</v>
      </c>
      <c r="B138" s="17">
        <f>南日本!V12</f>
        <v>160</v>
      </c>
      <c r="C138" s="35">
        <f>朝日!T24</f>
        <v>0</v>
      </c>
      <c r="D138" s="27">
        <f>読売!U45</f>
        <v>10</v>
      </c>
      <c r="E138" s="6">
        <v>0</v>
      </c>
      <c r="F138" s="10">
        <v>0</v>
      </c>
      <c r="G138" s="46">
        <f>SUM(B138:F138)</f>
        <v>170</v>
      </c>
    </row>
    <row r="139" spans="1:7" ht="17.100000000000001" customHeight="1">
      <c r="A139" s="2" t="s">
        <v>131</v>
      </c>
      <c r="B139" s="18">
        <f>南日本!V13</f>
        <v>1850</v>
      </c>
      <c r="C139" s="26" t="str">
        <f>朝日!T25</f>
        <v>-</v>
      </c>
      <c r="D139" s="26">
        <f>読売!U46</f>
        <v>70</v>
      </c>
      <c r="E139" s="26" t="e">
        <f>#REF!</f>
        <v>#REF!</v>
      </c>
      <c r="F139" s="41">
        <f>日経!Y34</f>
        <v>40</v>
      </c>
      <c r="G139" s="47" t="e">
        <f>SUM(B139:F139)</f>
        <v>#REF!</v>
      </c>
    </row>
    <row r="140" spans="1:7" ht="17.100000000000001" customHeight="1">
      <c r="A140" s="3" t="s">
        <v>132</v>
      </c>
      <c r="B140" s="19">
        <f>南日本!V14</f>
        <v>220</v>
      </c>
      <c r="C140" s="29">
        <f>朝日!T26</f>
        <v>90</v>
      </c>
      <c r="D140" s="29">
        <f>読売!U47</f>
        <v>10</v>
      </c>
      <c r="E140" s="8">
        <v>0</v>
      </c>
      <c r="F140" s="41">
        <f>日経!Y35</f>
        <v>10</v>
      </c>
      <c r="G140" s="48">
        <f>SUM(B140:F140)</f>
        <v>330</v>
      </c>
    </row>
    <row r="141" spans="1:7" ht="15" customHeight="1">
      <c r="A141" s="132" t="s">
        <v>133</v>
      </c>
      <c r="B141" s="133"/>
      <c r="C141" s="133"/>
      <c r="D141" s="133"/>
      <c r="E141" s="133"/>
      <c r="F141" s="133"/>
      <c r="G141" s="134"/>
    </row>
    <row r="142" spans="1:7" ht="17.100000000000001" customHeight="1">
      <c r="A142" s="4" t="s">
        <v>134</v>
      </c>
      <c r="B142" s="20">
        <f>南日本!V20</f>
        <v>1090</v>
      </c>
      <c r="C142" s="34">
        <f>朝日!T31</f>
        <v>20</v>
      </c>
      <c r="D142" s="5">
        <v>0</v>
      </c>
      <c r="E142" s="34" t="e">
        <f>#REF!</f>
        <v>#REF!</v>
      </c>
      <c r="F142" s="40">
        <f>日経!Y40</f>
        <v>30</v>
      </c>
      <c r="G142" s="44" t="e">
        <f>SUM(B142:F142)</f>
        <v>#REF!</v>
      </c>
    </row>
    <row r="143" spans="1:7" ht="15" customHeight="1">
      <c r="A143" s="136" t="s">
        <v>135</v>
      </c>
      <c r="B143" s="135"/>
      <c r="C143" s="135"/>
      <c r="D143" s="135"/>
      <c r="E143" s="135"/>
      <c r="F143" s="135"/>
      <c r="G143" s="137"/>
    </row>
    <row r="144" spans="1:7" ht="17.100000000000001" customHeight="1">
      <c r="A144" s="1" t="s">
        <v>136</v>
      </c>
      <c r="B144" s="17">
        <f>南日本!V25</f>
        <v>670</v>
      </c>
      <c r="C144" s="27">
        <f>朝日!T35</f>
        <v>10</v>
      </c>
      <c r="D144" s="27">
        <f>読売!Z15</f>
        <v>30</v>
      </c>
      <c r="E144" s="27" t="e">
        <f>#REF!</f>
        <v>#REF!</v>
      </c>
      <c r="F144" s="39">
        <f>日経!Y45</f>
        <v>10</v>
      </c>
      <c r="G144" s="46" t="e">
        <f>SUM(B144:F144)</f>
        <v>#REF!</v>
      </c>
    </row>
    <row r="145" spans="1:7" ht="17.100000000000001" customHeight="1">
      <c r="A145" s="2" t="s">
        <v>137</v>
      </c>
      <c r="B145" s="18">
        <f>南日本!V26</f>
        <v>430</v>
      </c>
      <c r="C145" s="7">
        <v>0</v>
      </c>
      <c r="D145" s="26">
        <f>読売!Z16</f>
        <v>20</v>
      </c>
      <c r="E145" s="26" t="e">
        <f>#REF!</f>
        <v>#REF!</v>
      </c>
      <c r="F145" s="11">
        <v>0</v>
      </c>
      <c r="G145" s="47" t="e">
        <f>SUM(B145:F145)</f>
        <v>#REF!</v>
      </c>
    </row>
    <row r="146" spans="1:7" ht="17.100000000000001" customHeight="1">
      <c r="A146" s="2" t="s">
        <v>138</v>
      </c>
      <c r="B146" s="18">
        <f>南日本!V27</f>
        <v>560</v>
      </c>
      <c r="C146" s="26">
        <f>朝日!T38</f>
        <v>0</v>
      </c>
      <c r="D146" s="26">
        <f>読売!Z17</f>
        <v>30</v>
      </c>
      <c r="E146" s="26" t="e">
        <f>#REF!</f>
        <v>#REF!</v>
      </c>
      <c r="F146" s="41">
        <f>日経!Y47</f>
        <v>20</v>
      </c>
      <c r="G146" s="47" t="e">
        <f>SUM(B146:F146)</f>
        <v>#REF!</v>
      </c>
    </row>
    <row r="147" spans="1:7" ht="17.100000000000001" customHeight="1">
      <c r="A147" s="3" t="s">
        <v>139</v>
      </c>
      <c r="B147" s="19">
        <f>南日本!V28</f>
        <v>430</v>
      </c>
      <c r="C147" s="29">
        <f>朝日!T39</f>
        <v>0</v>
      </c>
      <c r="D147" s="29">
        <f>読売!Z18</f>
        <v>30</v>
      </c>
      <c r="E147" s="29" t="e">
        <f>#REF!</f>
        <v>#REF!</v>
      </c>
      <c r="F147" s="41">
        <f>日経!Y48</f>
        <v>20</v>
      </c>
      <c r="G147" s="48" t="e">
        <f>SUM(B147:F147)</f>
        <v>#REF!</v>
      </c>
    </row>
    <row r="148" spans="1:7" ht="15" customHeight="1">
      <c r="A148" s="132" t="s">
        <v>140</v>
      </c>
      <c r="B148" s="133"/>
      <c r="C148" s="133"/>
      <c r="D148" s="133"/>
      <c r="E148" s="133"/>
      <c r="F148" s="133"/>
      <c r="G148" s="134"/>
    </row>
    <row r="149" spans="1:7" ht="17.100000000000001" customHeight="1">
      <c r="A149" s="4" t="s">
        <v>141</v>
      </c>
      <c r="B149" s="20">
        <f>南日本!V33</f>
        <v>490</v>
      </c>
      <c r="C149" s="5">
        <v>0</v>
      </c>
      <c r="D149" s="5">
        <v>0</v>
      </c>
      <c r="E149" s="5">
        <v>0</v>
      </c>
      <c r="F149" s="40">
        <f>日経!AC10</f>
        <v>120</v>
      </c>
      <c r="G149" s="44">
        <f>SUM(B149:F149)</f>
        <v>610</v>
      </c>
    </row>
    <row r="150" spans="1:7" ht="15" customHeight="1">
      <c r="A150" s="132" t="s">
        <v>142</v>
      </c>
      <c r="B150" s="133"/>
      <c r="C150" s="133"/>
      <c r="D150" s="133"/>
      <c r="E150" s="133"/>
      <c r="F150" s="133"/>
      <c r="G150" s="134"/>
    </row>
    <row r="151" spans="1:7" ht="17.100000000000001" customHeight="1">
      <c r="A151" s="1" t="s">
        <v>143</v>
      </c>
      <c r="B151" s="17">
        <f>南日本!V38</f>
        <v>70</v>
      </c>
      <c r="C151" s="6" t="e">
        <f>朝日!#REF!</f>
        <v>#REF!</v>
      </c>
      <c r="D151" s="6">
        <v>0</v>
      </c>
      <c r="E151" s="6">
        <v>0</v>
      </c>
      <c r="F151" s="39">
        <f>日経!AC16</f>
        <v>10</v>
      </c>
      <c r="G151" s="46" t="e">
        <f>SUM(B151:F151)</f>
        <v>#REF!</v>
      </c>
    </row>
    <row r="152" spans="1:7" ht="17.100000000000001" customHeight="1">
      <c r="A152" s="2" t="s">
        <v>144</v>
      </c>
      <c r="B152" s="18">
        <f>南日本!V39</f>
        <v>170</v>
      </c>
      <c r="C152" s="7">
        <v>0</v>
      </c>
      <c r="D152" s="26">
        <f>読売!Z27</f>
        <v>30</v>
      </c>
      <c r="E152" s="7">
        <v>0</v>
      </c>
      <c r="F152" s="11">
        <v>0</v>
      </c>
      <c r="G152" s="47">
        <f t="shared" ref="G152:G158" si="7">SUM(B152:F152)</f>
        <v>200</v>
      </c>
    </row>
    <row r="153" spans="1:7" ht="17.100000000000001" customHeight="1">
      <c r="A153" s="2" t="s">
        <v>145</v>
      </c>
      <c r="B153" s="18">
        <f>南日本!V40</f>
        <v>220</v>
      </c>
      <c r="C153" s="7">
        <v>0</v>
      </c>
      <c r="D153" s="7">
        <v>0</v>
      </c>
      <c r="E153" s="7">
        <v>0</v>
      </c>
      <c r="F153" s="41">
        <f>日経!AC18</f>
        <v>20</v>
      </c>
      <c r="G153" s="47">
        <f t="shared" si="7"/>
        <v>240</v>
      </c>
    </row>
    <row r="154" spans="1:7" ht="17.100000000000001" customHeight="1">
      <c r="A154" s="2" t="s">
        <v>146</v>
      </c>
      <c r="B154" s="18">
        <f>南日本!V41</f>
        <v>140</v>
      </c>
      <c r="C154" s="7">
        <v>0</v>
      </c>
      <c r="D154" s="7">
        <v>0</v>
      </c>
      <c r="E154" s="7">
        <v>0</v>
      </c>
      <c r="F154" s="41">
        <f>日経!AC19</f>
        <v>10</v>
      </c>
      <c r="G154" s="47">
        <f t="shared" si="7"/>
        <v>150</v>
      </c>
    </row>
    <row r="155" spans="1:7" ht="17.100000000000001" customHeight="1">
      <c r="A155" s="2" t="s">
        <v>147</v>
      </c>
      <c r="B155" s="18">
        <f>南日本!V42</f>
        <v>110</v>
      </c>
      <c r="C155" s="7">
        <v>0</v>
      </c>
      <c r="D155" s="7">
        <v>0</v>
      </c>
      <c r="E155" s="7">
        <v>0</v>
      </c>
      <c r="F155" s="41">
        <f>日経!AC20</f>
        <v>10</v>
      </c>
      <c r="G155" s="47">
        <f t="shared" si="7"/>
        <v>120</v>
      </c>
    </row>
    <row r="156" spans="1:7" ht="17.100000000000001" customHeight="1">
      <c r="A156" s="2" t="s">
        <v>148</v>
      </c>
      <c r="B156" s="18">
        <f>南日本!V43</f>
        <v>170</v>
      </c>
      <c r="C156" s="7" t="e">
        <f>朝日!#REF!</f>
        <v>#REF!</v>
      </c>
      <c r="D156" s="7">
        <f>読売!Z30</f>
        <v>10</v>
      </c>
      <c r="E156" s="7">
        <v>0</v>
      </c>
      <c r="F156" s="41">
        <f>日経!AC21</f>
        <v>10</v>
      </c>
      <c r="G156" s="47" t="e">
        <f t="shared" si="7"/>
        <v>#REF!</v>
      </c>
    </row>
    <row r="157" spans="1:7" ht="17.100000000000001" customHeight="1">
      <c r="A157" s="2" t="s">
        <v>149</v>
      </c>
      <c r="B157" s="18">
        <f>南日本!V44</f>
        <v>110</v>
      </c>
      <c r="C157" s="7" t="e">
        <f>朝日!#REF!</f>
        <v>#REF!</v>
      </c>
      <c r="D157" s="7">
        <f>読売!Z31</f>
        <v>10</v>
      </c>
      <c r="E157" s="7">
        <v>0</v>
      </c>
      <c r="F157" s="41">
        <f>日経!AC22</f>
        <v>20</v>
      </c>
      <c r="G157" s="47" t="e">
        <f t="shared" si="7"/>
        <v>#REF!</v>
      </c>
    </row>
    <row r="158" spans="1:7" ht="17.100000000000001" customHeight="1">
      <c r="A158" s="3" t="s">
        <v>150</v>
      </c>
      <c r="B158" s="19">
        <f>南日本!V45</f>
        <v>90</v>
      </c>
      <c r="C158" s="8">
        <f>朝日!Y8</f>
        <v>0</v>
      </c>
      <c r="D158" s="8">
        <f>読売!Z32</f>
        <v>10</v>
      </c>
      <c r="E158" s="8">
        <v>0</v>
      </c>
      <c r="F158" s="42">
        <f>日経!AC23</f>
        <v>20</v>
      </c>
      <c r="G158" s="48">
        <f t="shared" si="7"/>
        <v>120</v>
      </c>
    </row>
    <row r="159" spans="1:7" ht="17.100000000000001" customHeight="1"/>
    <row r="160" spans="1:7" ht="17.100000000000001" customHeight="1">
      <c r="A160" s="141" t="s">
        <v>654</v>
      </c>
      <c r="B160" s="22" t="e">
        <f t="shared" ref="B160:G160" si="8">SUM(B6:B147)</f>
        <v>#REF!</v>
      </c>
      <c r="C160" s="22" t="e">
        <f t="shared" si="8"/>
        <v>#REF!</v>
      </c>
      <c r="D160" s="22">
        <f t="shared" si="8"/>
        <v>1570</v>
      </c>
      <c r="E160" s="22" t="e">
        <f t="shared" si="8"/>
        <v>#REF!</v>
      </c>
      <c r="F160" s="22">
        <f t="shared" si="8"/>
        <v>2670</v>
      </c>
      <c r="G160" s="22" t="e">
        <f t="shared" si="8"/>
        <v>#REF!</v>
      </c>
    </row>
    <row r="161" spans="1:7" ht="17.100000000000001" customHeight="1">
      <c r="A161" s="141" t="s">
        <v>655</v>
      </c>
      <c r="B161" s="22">
        <f t="shared" ref="B161:G161" si="9">SUM(B149:B158)</f>
        <v>1570</v>
      </c>
      <c r="C161" s="22" t="e">
        <f>SUM(C149:C158)</f>
        <v>#REF!</v>
      </c>
      <c r="D161" s="22">
        <f t="shared" si="9"/>
        <v>60</v>
      </c>
      <c r="E161" s="22">
        <f>SUM(E149:E158)</f>
        <v>0</v>
      </c>
      <c r="F161" s="22">
        <f t="shared" si="9"/>
        <v>220</v>
      </c>
      <c r="G161" s="22" t="e">
        <f t="shared" si="9"/>
        <v>#REF!</v>
      </c>
    </row>
    <row r="162" spans="1:7" ht="17.100000000000001" customHeight="1"/>
    <row r="163" spans="1:7" ht="17.100000000000001" customHeight="1">
      <c r="A163" s="142" t="s">
        <v>5</v>
      </c>
      <c r="B163" s="22" t="e">
        <f t="shared" ref="B163:G163" si="10">SUM(B160:B161)</f>
        <v>#REF!</v>
      </c>
      <c r="C163" s="22" t="e">
        <f t="shared" si="10"/>
        <v>#REF!</v>
      </c>
      <c r="D163" s="22">
        <f t="shared" si="10"/>
        <v>1630</v>
      </c>
      <c r="E163" s="22" t="e">
        <f t="shared" si="10"/>
        <v>#REF!</v>
      </c>
      <c r="F163" s="22">
        <f t="shared" si="10"/>
        <v>2890</v>
      </c>
      <c r="G163" s="22" t="e">
        <f t="shared" si="10"/>
        <v>#REF!</v>
      </c>
    </row>
  </sheetData>
  <mergeCells count="2">
    <mergeCell ref="A1:G1"/>
    <mergeCell ref="A3:G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9"/>
  <sheetViews>
    <sheetView workbookViewId="0">
      <selection activeCell="F156" sqref="F156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92" t="s">
        <v>640</v>
      </c>
      <c r="B1" s="993"/>
      <c r="C1" s="993"/>
      <c r="D1" s="993"/>
      <c r="E1" s="993"/>
      <c r="F1" s="993"/>
      <c r="G1" s="993"/>
    </row>
    <row r="2" spans="1:7" ht="18.75" customHeight="1">
      <c r="A2" s="144" t="s">
        <v>656</v>
      </c>
      <c r="B2" s="145"/>
      <c r="C2" s="145"/>
      <c r="D2" s="145"/>
      <c r="E2" s="145"/>
      <c r="F2" s="145"/>
      <c r="G2" s="145"/>
    </row>
    <row r="3" spans="1:7" ht="18.75" customHeight="1">
      <c r="A3" s="994" t="s">
        <v>657</v>
      </c>
      <c r="B3" s="994"/>
      <c r="C3" s="994"/>
      <c r="D3" s="994"/>
      <c r="E3" s="994"/>
      <c r="F3" s="994"/>
      <c r="G3" s="994"/>
    </row>
    <row r="4" spans="1:7" ht="17.100000000000001" customHeight="1">
      <c r="A4" s="140" t="s">
        <v>641</v>
      </c>
      <c r="B4" s="139" t="s">
        <v>0</v>
      </c>
      <c r="C4" s="53" t="s">
        <v>1</v>
      </c>
      <c r="D4" s="54" t="s">
        <v>2</v>
      </c>
      <c r="E4" s="55" t="s">
        <v>3</v>
      </c>
      <c r="F4" s="152" t="s">
        <v>4</v>
      </c>
      <c r="G4" s="13" t="s">
        <v>5</v>
      </c>
    </row>
    <row r="5" spans="1:7" ht="17.100000000000001" customHeight="1">
      <c r="A5" s="132" t="s">
        <v>36</v>
      </c>
      <c r="B5" s="133"/>
      <c r="C5" s="133"/>
      <c r="D5" s="133"/>
      <c r="E5" s="133"/>
      <c r="F5" s="133"/>
      <c r="G5" s="134"/>
    </row>
    <row r="6" spans="1:7" ht="17.100000000000001" customHeight="1">
      <c r="A6" s="1" t="s">
        <v>7</v>
      </c>
      <c r="B6" s="21">
        <f>VLOOKUP(A6,南日本!E17:G45,2,FALSE)</f>
        <v>1830</v>
      </c>
      <c r="C6" s="6">
        <f>VLOOKUP(A6,朝日!G8:I52,2,FALSE)</f>
        <v>50</v>
      </c>
      <c r="D6" s="6">
        <f>VLOOKUP(A6,読売!C38:E49,2,FALSE)</f>
        <v>50</v>
      </c>
      <c r="E6" s="35">
        <f>VLOOKUP(A6,毎日!G8:I51,2,FALSE)</f>
        <v>10</v>
      </c>
      <c r="F6" s="39">
        <f>VLOOKUP(A6,日経!G8:I49,2,FALSE)</f>
        <v>30</v>
      </c>
      <c r="G6" s="46">
        <f>SUM(B6:F6)</f>
        <v>1970</v>
      </c>
    </row>
    <row r="7" spans="1:7" ht="17.100000000000001" customHeight="1">
      <c r="A7" s="2" t="s">
        <v>8</v>
      </c>
      <c r="B7" s="18">
        <f>VLOOKUP(A7,南日本!E18:G46,2,FALSE)</f>
        <v>2270</v>
      </c>
      <c r="C7" s="390">
        <f>VLOOKUP(A7,朝日!G9:I53,2,FALSE)</f>
        <v>50</v>
      </c>
      <c r="D7" s="389">
        <f>VLOOKUP(A7,読売!C39:E50,2,FALSE)</f>
        <v>40</v>
      </c>
      <c r="E7" s="26" t="str">
        <f>VLOOKUP(A7,毎日!G9:I52,2,FALSE)</f>
        <v>不可</v>
      </c>
      <c r="F7" s="41">
        <f>VLOOKUP(A7,日経!G9:I50,2,FALSE)</f>
        <v>30</v>
      </c>
      <c r="G7" s="47">
        <f>SUM(B7:F7)</f>
        <v>2390</v>
      </c>
    </row>
    <row r="8" spans="1:7" ht="17.100000000000001" customHeight="1">
      <c r="A8" s="3" t="s">
        <v>9</v>
      </c>
      <c r="B8" s="381">
        <f>VLOOKUP(A8,南日本!E19:G48,2,FALSE)</f>
        <v>1140</v>
      </c>
      <c r="C8" s="8">
        <f>VLOOKUP(A8,朝日!G10:I54,2,FALSE)</f>
        <v>20</v>
      </c>
      <c r="D8" s="389">
        <f>VLOOKUP(A8,読売!C40:E52,2,FALSE)</f>
        <v>10</v>
      </c>
      <c r="E8" s="422">
        <v>0</v>
      </c>
      <c r="F8" s="151">
        <f>VLOOKUP(A8,日経!G10:I52,2,FALSE)</f>
        <v>10</v>
      </c>
      <c r="G8" s="48">
        <f>SUM(B8:F8)</f>
        <v>1180</v>
      </c>
    </row>
    <row r="9" spans="1:7" ht="17.100000000000001" customHeight="1">
      <c r="A9" s="132" t="s">
        <v>37</v>
      </c>
      <c r="B9" s="133"/>
      <c r="C9" s="133"/>
      <c r="D9" s="133"/>
      <c r="E9" s="133"/>
      <c r="F9" s="133"/>
      <c r="G9" s="134"/>
    </row>
    <row r="10" spans="1:7" ht="17.100000000000001" customHeight="1">
      <c r="A10" s="1" t="s">
        <v>10</v>
      </c>
      <c r="B10" s="21">
        <f>VLOOKUP(A10,南日本!E21:G54,2,FALSE)</f>
        <v>2530</v>
      </c>
      <c r="C10" s="6">
        <f>VLOOKUP(A10,朝日!G12:I56,2,FALSE)</f>
        <v>110</v>
      </c>
      <c r="D10" s="6">
        <f>VLOOKUP(A10,読売!C47:E49,2,FALSE)</f>
        <v>50</v>
      </c>
      <c r="E10" s="27">
        <f>VLOOKUP(A10,毎日!G12:I57,2,FALSE)</f>
        <v>50</v>
      </c>
      <c r="F10" s="39">
        <f>VLOOKUP(A10,日経!G12:I53,2,FALSE)</f>
        <v>80</v>
      </c>
      <c r="G10" s="46">
        <f>SUM(B10:F10)</f>
        <v>2820</v>
      </c>
    </row>
    <row r="11" spans="1:7" ht="17.100000000000001" customHeight="1">
      <c r="A11" s="2" t="s">
        <v>11</v>
      </c>
      <c r="B11" s="18">
        <f>VLOOKUP(A11,南日本!E23:G54,2,FALSE)</f>
        <v>1570</v>
      </c>
      <c r="C11" s="390">
        <f>VLOOKUP(A11,朝日!G13:I57,2,FALSE)</f>
        <v>30</v>
      </c>
      <c r="D11" s="389">
        <v>0</v>
      </c>
      <c r="E11" s="26">
        <f>VLOOKUP(A11,毎日!G13:I58,2,FALSE)</f>
        <v>10</v>
      </c>
      <c r="F11" s="41">
        <f>VLOOKUP(A11,日経!G13:I53,2,FALSE)</f>
        <v>30</v>
      </c>
      <c r="G11" s="47">
        <f>SUM(B11:F11)</f>
        <v>1640</v>
      </c>
    </row>
    <row r="12" spans="1:7" ht="17.100000000000001" customHeight="1">
      <c r="A12" s="3" t="s">
        <v>12</v>
      </c>
      <c r="B12" s="19">
        <f>VLOOKUP(A12,南日本!E24:G54,2,FALSE)</f>
        <v>1480</v>
      </c>
      <c r="C12" s="8">
        <f>VLOOKUP(A12,朝日!G14:I58,2,FALSE)</f>
        <v>30</v>
      </c>
      <c r="D12" s="389">
        <f>VLOOKUP(A12,読売!C44:E56,2,FALSE)</f>
        <v>40</v>
      </c>
      <c r="E12" s="26">
        <f>VLOOKUP(A12,毎日!G14:I59,2,FALSE)</f>
        <v>10</v>
      </c>
      <c r="F12" s="151">
        <f>VLOOKUP(A12,日経!G14:I53,2,FALSE)</f>
        <v>30</v>
      </c>
      <c r="G12" s="48">
        <f>SUM(B12:F12)</f>
        <v>1590</v>
      </c>
    </row>
    <row r="13" spans="1:7" ht="17.100000000000001" customHeight="1">
      <c r="A13" s="132" t="s">
        <v>38</v>
      </c>
      <c r="B13" s="133"/>
      <c r="C13" s="133"/>
      <c r="D13" s="133"/>
      <c r="E13" s="133"/>
      <c r="F13" s="133"/>
      <c r="G13" s="134"/>
    </row>
    <row r="14" spans="1:7" ht="17.100000000000001" customHeight="1">
      <c r="A14" s="4" t="s">
        <v>13</v>
      </c>
      <c r="B14" s="21">
        <f>VLOOKUP(A14,南日本!E26:G54,2,FALSE)</f>
        <v>3580</v>
      </c>
      <c r="C14" s="390">
        <v>60</v>
      </c>
      <c r="D14" s="5">
        <v>0</v>
      </c>
      <c r="E14" s="26">
        <f>VLOOKUP(A14,毎日!G16:I61,2,FALSE)</f>
        <v>10</v>
      </c>
      <c r="F14" s="151">
        <f>VLOOKUP(A14,日経!G16:I55,2,FALSE)</f>
        <v>40</v>
      </c>
      <c r="G14" s="44">
        <f>SUM(B14:F14)</f>
        <v>3690</v>
      </c>
    </row>
    <row r="15" spans="1:7" ht="17.100000000000001" customHeight="1">
      <c r="A15" s="132" t="s">
        <v>39</v>
      </c>
      <c r="B15" s="133"/>
      <c r="C15" s="133"/>
      <c r="D15" s="133"/>
      <c r="E15" s="133"/>
      <c r="F15" s="133"/>
      <c r="G15" s="134"/>
    </row>
    <row r="16" spans="1:7" ht="17.100000000000001" customHeight="1">
      <c r="A16" s="1" t="s">
        <v>14</v>
      </c>
      <c r="B16" s="21">
        <f>VLOOKUP(A16,南日本!E28:G54,2,FALSE)</f>
        <v>3060</v>
      </c>
      <c r="C16" s="6">
        <f>VLOOKUP(A16,朝日!G18:I62,2,FALSE)</f>
        <v>30</v>
      </c>
      <c r="D16" s="35">
        <f>VLOOKUP(A16,読売!G8:I49,2,FALSE)</f>
        <v>50</v>
      </c>
      <c r="E16" s="174">
        <v>0</v>
      </c>
      <c r="F16" s="39">
        <f>VLOOKUP(A16,日経!G18:I53,2,FALSE)</f>
        <v>30</v>
      </c>
      <c r="G16" s="43">
        <f>SUM(B16:F16)</f>
        <v>3170</v>
      </c>
    </row>
    <row r="17" spans="1:7" ht="17.100000000000001" customHeight="1">
      <c r="A17" s="2" t="s">
        <v>15</v>
      </c>
      <c r="B17" s="382">
        <f>VLOOKUP(A17,南日本!E29:G56,2,FALSE)</f>
        <v>2140</v>
      </c>
      <c r="C17" s="390">
        <f>VLOOKUP(A17,朝日!G19:I63,2,FALSE)</f>
        <v>40</v>
      </c>
      <c r="D17" s="26">
        <f>VLOOKUP(A17,読売!G9:I50,2,FALSE)</f>
        <v>10</v>
      </c>
      <c r="E17" s="26">
        <f>VLOOKUP(A17,毎日!G19:I64,2,FALSE)</f>
        <v>10</v>
      </c>
      <c r="F17" s="41">
        <f>VLOOKUP(A17,日経!G19:I53,2,FALSE)</f>
        <v>30</v>
      </c>
      <c r="G17" s="45">
        <f>SUM(B17:F17)</f>
        <v>2230</v>
      </c>
    </row>
    <row r="18" spans="1:7" ht="17.100000000000001" customHeight="1">
      <c r="A18" s="2" t="s">
        <v>872</v>
      </c>
      <c r="B18" s="19">
        <f>VLOOKUP(A18,南日本!E30:G57,2,FALSE)</f>
        <v>3170</v>
      </c>
      <c r="C18" s="8">
        <f>VLOOKUP(A18,朝日!G20:I64,2,FALSE)</f>
        <v>50</v>
      </c>
      <c r="D18" s="26">
        <f>VLOOKUP(A18,読売!G10:I52,2,FALSE)</f>
        <v>30</v>
      </c>
      <c r="E18" s="26">
        <f>VLOOKUP(A18,毎日!G20:I65,2,FALSE)</f>
        <v>10</v>
      </c>
      <c r="F18" s="41">
        <f>VLOOKUP(A18,日経!G20:I53,2,FALSE)</f>
        <v>50</v>
      </c>
      <c r="G18" s="45">
        <f>SUM(B18:F18)</f>
        <v>3310</v>
      </c>
    </row>
    <row r="19" spans="1:7" ht="17.100000000000001" customHeight="1">
      <c r="A19" s="132" t="s">
        <v>40</v>
      </c>
      <c r="B19" s="133"/>
      <c r="C19" s="133"/>
      <c r="D19" s="133"/>
      <c r="E19" s="133"/>
      <c r="F19" s="133"/>
      <c r="G19" s="134"/>
    </row>
    <row r="20" spans="1:7" ht="17.100000000000001" customHeight="1">
      <c r="A20" s="1" t="s">
        <v>18</v>
      </c>
      <c r="B20" s="19">
        <f>VLOOKUP(A20,南日本!E32:G59,2,FALSE)</f>
        <v>2340</v>
      </c>
      <c r="C20" s="6">
        <f>VLOOKUP(A20,朝日!G24:I67,2,FALSE)</f>
        <v>50</v>
      </c>
      <c r="D20" s="35">
        <f>VLOOKUP(A20,読売!G13:I55,2,FALSE)</f>
        <v>40</v>
      </c>
      <c r="E20" s="27">
        <f>VLOOKUP(A20,毎日!K8:M51,2,FALSE)</f>
        <v>20</v>
      </c>
      <c r="F20" s="39">
        <f>VLOOKUP(A20,日経!G23:I53,2,FALSE)</f>
        <v>50</v>
      </c>
      <c r="G20" s="46">
        <f>SUM(B20:F20)</f>
        <v>2500</v>
      </c>
    </row>
    <row r="21" spans="1:7" ht="17.100000000000001" customHeight="1">
      <c r="A21" s="2" t="s">
        <v>19</v>
      </c>
      <c r="B21" s="19">
        <f>VLOOKUP(A21,南日本!E33:G60,2,FALSE)</f>
        <v>2360</v>
      </c>
      <c r="C21" s="7">
        <f>VLOOKUP(A21,朝日!G25:I68,2,FALSE)</f>
        <v>30</v>
      </c>
      <c r="D21" s="26">
        <f>VLOOKUP(A21,読売!G14:I56,2,FALSE)</f>
        <v>30</v>
      </c>
      <c r="E21" s="26">
        <f>VLOOKUP(A21,毎日!K9:M54,2,FALSE)</f>
        <v>20</v>
      </c>
      <c r="F21" s="41">
        <f>VLOOKUP(A21,日経!G24:I53,2,FALSE)</f>
        <v>20</v>
      </c>
      <c r="G21" s="47">
        <f>SUM(B21:F21)</f>
        <v>2460</v>
      </c>
    </row>
    <row r="22" spans="1:7" ht="17.100000000000001" customHeight="1">
      <c r="A22" s="2" t="s">
        <v>710</v>
      </c>
      <c r="B22" s="19">
        <f>VLOOKUP(A22,南日本!E34:G61,2,FALSE)</f>
        <v>810</v>
      </c>
      <c r="C22" s="390">
        <f>VLOOKUP(A22,朝日!G26:I69,2,FALSE)</f>
        <v>20</v>
      </c>
      <c r="D22" s="26">
        <f>VLOOKUP(A22,読売!G15:I57,2,FALSE)</f>
        <v>10</v>
      </c>
      <c r="E22" s="26">
        <f>VLOOKUP(A22,毎日!K10:M55,2,FALSE)</f>
        <v>10</v>
      </c>
      <c r="F22" s="41">
        <f>VLOOKUP(A22,日経!G25:I53,2,FALSE)</f>
        <v>10</v>
      </c>
      <c r="G22" s="47">
        <f>SUM(B22:F22)</f>
        <v>860</v>
      </c>
    </row>
    <row r="23" spans="1:7" ht="17.100000000000001" customHeight="1">
      <c r="A23" s="132" t="s">
        <v>41</v>
      </c>
      <c r="B23" s="133"/>
      <c r="C23" s="133"/>
      <c r="D23" s="133"/>
      <c r="E23" s="133"/>
      <c r="F23" s="133"/>
      <c r="G23" s="134"/>
    </row>
    <row r="24" spans="1:7" ht="17.100000000000001" customHeight="1">
      <c r="A24" s="1" t="s">
        <v>22</v>
      </c>
      <c r="B24" s="381">
        <f>VLOOKUP(A24,南日本!H10:J54,2,FALSE)</f>
        <v>1660</v>
      </c>
      <c r="C24" s="6">
        <f>VLOOKUP(A24,朝日!G30:I73,2,FALSE)</f>
        <v>30</v>
      </c>
      <c r="D24" s="35">
        <v>0</v>
      </c>
      <c r="E24" s="27">
        <f>VLOOKUP(A24,毎日!K14:M59,2,FALSE)</f>
        <v>10</v>
      </c>
      <c r="F24" s="39">
        <f>VLOOKUP(A24,日経!K8:M49,2,FALSE)</f>
        <v>30</v>
      </c>
      <c r="G24" s="46">
        <f t="shared" ref="G24:G29" si="0">SUM(B24:F24)</f>
        <v>1730</v>
      </c>
    </row>
    <row r="25" spans="1:7" ht="17.100000000000001" customHeight="1">
      <c r="A25" s="2" t="s">
        <v>23</v>
      </c>
      <c r="B25" s="381">
        <f>VLOOKUP(A25,南日本!H10:J54,2,FALSE)</f>
        <v>950</v>
      </c>
      <c r="C25" s="390">
        <f>VLOOKUP(A25,朝日!G29:I74,2,FALSE)</f>
        <v>20</v>
      </c>
      <c r="D25" s="26">
        <v>0</v>
      </c>
      <c r="E25" s="26">
        <f>VLOOKUP(A25,毎日!K15:M60,2,FALSE)</f>
        <v>10</v>
      </c>
      <c r="F25" s="41">
        <f>VLOOKUP(A25,日経!K9:M50,2,FALSE)</f>
        <v>20</v>
      </c>
      <c r="G25" s="47">
        <f t="shared" si="0"/>
        <v>1000</v>
      </c>
    </row>
    <row r="26" spans="1:7" ht="17.100000000000001" customHeight="1">
      <c r="A26" s="2" t="s">
        <v>24</v>
      </c>
      <c r="B26" s="381">
        <f>VLOOKUP(A26,南日本!H10:J54,2,FALSE)</f>
        <v>1010</v>
      </c>
      <c r="C26" s="24">
        <f>VLOOKUP(A26,朝日!G32:I75,2,FALSE)</f>
        <v>30</v>
      </c>
      <c r="D26" s="26">
        <v>0</v>
      </c>
      <c r="E26" s="26">
        <f>VLOOKUP(A26,毎日!K15:M61,2,FALSE)</f>
        <v>10</v>
      </c>
      <c r="F26" s="41">
        <f>VLOOKUP(A26,日経!K10:M52,2,FALSE)</f>
        <v>20</v>
      </c>
      <c r="G26" s="47">
        <f t="shared" si="0"/>
        <v>1070</v>
      </c>
    </row>
    <row r="27" spans="1:7" ht="17.100000000000001" customHeight="1">
      <c r="A27" s="2" t="s">
        <v>25</v>
      </c>
      <c r="B27" s="381">
        <f>VLOOKUP(A27,南日本!H10:J54,2,FALSE)</f>
        <v>1380</v>
      </c>
      <c r="C27" s="24">
        <f>VLOOKUP(A27,朝日!G32:I76,2,FALSE)</f>
        <v>30</v>
      </c>
      <c r="D27" s="26">
        <v>0</v>
      </c>
      <c r="E27" s="26">
        <f>VLOOKUP(A27,毎日!K16:M62,2,FALSE)</f>
        <v>10</v>
      </c>
      <c r="F27" s="41">
        <f>VLOOKUP(A27,日経!K11:M53,2,FALSE)</f>
        <v>30</v>
      </c>
      <c r="G27" s="47">
        <f t="shared" si="0"/>
        <v>1450</v>
      </c>
    </row>
    <row r="28" spans="1:7" ht="17.100000000000001" customHeight="1">
      <c r="A28" s="2" t="s">
        <v>26</v>
      </c>
      <c r="B28" s="381">
        <f>VLOOKUP(A28,南日本!H10:J56,2,FALSE)</f>
        <v>2120</v>
      </c>
      <c r="C28" s="7">
        <f>VLOOKUP(A28,朝日!G33:I77,2,FALSE)</f>
        <v>80</v>
      </c>
      <c r="D28" s="26">
        <f>VLOOKUP(A28,読売!G23:I65,2,FALSE)</f>
        <v>10</v>
      </c>
      <c r="E28" s="26">
        <f>VLOOKUP(A28,毎日!K17:M63,2,FALSE)</f>
        <v>20</v>
      </c>
      <c r="F28" s="41">
        <f>VLOOKUP(A28,日経!K12:M53,2,FALSE)</f>
        <v>30</v>
      </c>
      <c r="G28" s="47">
        <f t="shared" si="0"/>
        <v>2260</v>
      </c>
    </row>
    <row r="29" spans="1:7" ht="17.100000000000001" customHeight="1">
      <c r="A29" s="3" t="s">
        <v>27</v>
      </c>
      <c r="B29" s="381">
        <f>VLOOKUP(A29,南日本!H10:J57,2,FALSE)</f>
        <v>1850</v>
      </c>
      <c r="C29" s="8">
        <f>VLOOKUP(A29,朝日!G34:I78,2,FALSE)</f>
        <v>40</v>
      </c>
      <c r="D29" s="26">
        <f>VLOOKUP(A29,読売!G24:I66,2,FALSE)</f>
        <v>30</v>
      </c>
      <c r="E29" s="26">
        <f>VLOOKUP(A29,毎日!K18:M64,2,FALSE)</f>
        <v>10</v>
      </c>
      <c r="F29" s="151">
        <f>VLOOKUP(A29,日経!K13:M53,2,FALSE)</f>
        <v>30</v>
      </c>
      <c r="G29" s="48">
        <f t="shared" si="0"/>
        <v>1960</v>
      </c>
    </row>
    <row r="30" spans="1:7" ht="17.100000000000001" customHeight="1">
      <c r="A30" s="132" t="s">
        <v>42</v>
      </c>
      <c r="B30" s="133"/>
      <c r="C30" s="133"/>
      <c r="D30" s="133"/>
      <c r="E30" s="133"/>
      <c r="F30" s="133"/>
      <c r="G30" s="134"/>
    </row>
    <row r="31" spans="1:7" ht="17.100000000000001" customHeight="1">
      <c r="A31" s="1" t="s">
        <v>28</v>
      </c>
      <c r="B31" s="381">
        <f>VLOOKUP(A31,南日本!H12:J59,2,FALSE)</f>
        <v>1380</v>
      </c>
      <c r="C31" s="27">
        <f>VLOOKUP(A31,朝日!K8:M52,2,FALSE)</f>
        <v>40</v>
      </c>
      <c r="D31" s="35">
        <f>VLOOKUP(A31,読売!G26:I68,2,FALSE)</f>
        <v>30</v>
      </c>
      <c r="E31" s="27">
        <f>VLOOKUP(A31,毎日!K20:M66,2,FALSE)</f>
        <v>10</v>
      </c>
      <c r="F31" s="39">
        <f>VLOOKUP(A31,日経!K15:M53,2,FALSE)</f>
        <v>20</v>
      </c>
      <c r="G31" s="46">
        <f>SUM(B31:F31)</f>
        <v>1480</v>
      </c>
    </row>
    <row r="32" spans="1:7" ht="17.100000000000001" customHeight="1">
      <c r="A32" s="2" t="s">
        <v>29</v>
      </c>
      <c r="B32" s="381">
        <f>VLOOKUP(A32,南日本!H13:J60,2,FALSE)</f>
        <v>2480</v>
      </c>
      <c r="C32" s="26">
        <f>VLOOKUP(A32,朝日!K9:M53,2,FALSE)</f>
        <v>70</v>
      </c>
      <c r="D32" s="26">
        <f>VLOOKUP(A32,読売!G27:I69,2,FALSE)</f>
        <v>90</v>
      </c>
      <c r="E32" s="26">
        <f>VLOOKUP(A32,毎日!K21:M67,2,FALSE)</f>
        <v>20</v>
      </c>
      <c r="F32" s="41">
        <f>VLOOKUP(A32,日経!K16:M53,2,FALSE)</f>
        <v>50</v>
      </c>
      <c r="G32" s="47">
        <f>SUM(B32:F32)</f>
        <v>2710</v>
      </c>
    </row>
    <row r="33" spans="1:7" ht="17.100000000000001" customHeight="1">
      <c r="A33" s="3" t="s">
        <v>30</v>
      </c>
      <c r="B33" s="381">
        <f>VLOOKUP(A33,南日本!H14:J61,2,FALSE)</f>
        <v>860</v>
      </c>
      <c r="C33" s="393">
        <f>VLOOKUP(A33,朝日!K10:M54,2,FALSE)</f>
        <v>20</v>
      </c>
      <c r="D33" s="26">
        <f>VLOOKUP(A33,読売!G28:I70,2,FALSE)</f>
        <v>30</v>
      </c>
      <c r="E33" s="26">
        <v>0</v>
      </c>
      <c r="F33" s="151">
        <f>VLOOKUP(A33,日経!K17:M53,2,FALSE)</f>
        <v>20</v>
      </c>
      <c r="G33" s="48">
        <f>SUM(B33:F33)</f>
        <v>930</v>
      </c>
    </row>
    <row r="34" spans="1:7" ht="17.100000000000001" customHeight="1">
      <c r="A34" s="132" t="s">
        <v>43</v>
      </c>
      <c r="B34" s="133"/>
      <c r="C34" s="133"/>
      <c r="D34" s="133"/>
      <c r="E34" s="133"/>
      <c r="F34" s="133"/>
      <c r="G34" s="134"/>
    </row>
    <row r="35" spans="1:7" ht="17.100000000000001" customHeight="1">
      <c r="A35" s="1" t="s">
        <v>6</v>
      </c>
      <c r="B35" s="381">
        <f>VLOOKUP(A35,南日本!H16:J63,2,FALSE)</f>
        <v>3770</v>
      </c>
      <c r="C35" s="27">
        <f>VLOOKUP(A35,朝日!K12:M56,2,FALSE)</f>
        <v>130</v>
      </c>
      <c r="D35" s="35">
        <v>0</v>
      </c>
      <c r="E35" s="27">
        <f>VLOOKUP(A35,毎日!K24:M70,2,FALSE)</f>
        <v>40</v>
      </c>
      <c r="F35" s="39">
        <f>VLOOKUP(A35,日経!K19:M53,2,FALSE)</f>
        <v>130</v>
      </c>
      <c r="G35" s="46">
        <f>SUM(B35:F35)</f>
        <v>4070</v>
      </c>
    </row>
    <row r="36" spans="1:7" ht="17.100000000000001" customHeight="1">
      <c r="A36" s="2" t="s">
        <v>939</v>
      </c>
      <c r="B36" s="381">
        <f>VLOOKUP(A36,南日本!H17:J64,2,FALSE)</f>
        <v>3050</v>
      </c>
      <c r="C36" s="26">
        <f>VLOOKUP(A36,朝日!K13:M57,2,FALSE)</f>
        <v>120</v>
      </c>
      <c r="D36" s="26">
        <v>0</v>
      </c>
      <c r="E36" s="26">
        <f>VLOOKUP(A36,毎日!K25:M71,2,FALSE)</f>
        <v>30</v>
      </c>
      <c r="F36" s="41">
        <f>VLOOKUP(A36,日経!K20:M53,2,FALSE)</f>
        <v>90</v>
      </c>
      <c r="G36" s="47">
        <f t="shared" ref="G36:G43" si="1">SUM(B36:F36)</f>
        <v>3290</v>
      </c>
    </row>
    <row r="37" spans="1:7" ht="17.100000000000001" customHeight="1">
      <c r="A37" s="2" t="s">
        <v>32</v>
      </c>
      <c r="B37" s="381">
        <f>VLOOKUP(A37,南日本!H19:J65,2,FALSE)</f>
        <v>1560</v>
      </c>
      <c r="C37" s="26">
        <f>VLOOKUP(A37,朝日!K14:M58,2,FALSE)</f>
        <v>50</v>
      </c>
      <c r="D37" s="26">
        <v>0</v>
      </c>
      <c r="E37" s="26">
        <f>VLOOKUP(A37,毎日!K27:M72,2,FALSE)</f>
        <v>10</v>
      </c>
      <c r="F37" s="41">
        <f>VLOOKUP(A37,日経!K21:M53,2,FALSE)</f>
        <v>40</v>
      </c>
      <c r="G37" s="47">
        <f t="shared" si="1"/>
        <v>1660</v>
      </c>
    </row>
    <row r="38" spans="1:7" ht="17.100000000000001" customHeight="1">
      <c r="A38" s="2" t="s">
        <v>33</v>
      </c>
      <c r="B38" s="381">
        <f>VLOOKUP(A38,南日本!H20:J66,2,FALSE)</f>
        <v>100</v>
      </c>
      <c r="C38" s="26">
        <f>VLOOKUP(A38,朝日!K15:M59,2,FALSE)</f>
        <v>10</v>
      </c>
      <c r="D38" s="7">
        <v>0</v>
      </c>
      <c r="E38" s="26">
        <v>0</v>
      </c>
      <c r="F38" s="455">
        <v>0</v>
      </c>
      <c r="G38" s="47">
        <f t="shared" si="1"/>
        <v>110</v>
      </c>
    </row>
    <row r="39" spans="1:7" ht="17.100000000000001" customHeight="1">
      <c r="A39" s="2" t="s">
        <v>488</v>
      </c>
      <c r="B39" s="381">
        <f>VLOOKUP(A39,南日本!H21:J67,2,FALSE)</f>
        <v>1300</v>
      </c>
      <c r="C39" s="26">
        <f>VLOOKUP(A39,朝日!K16:M60,2,FALSE)</f>
        <v>40</v>
      </c>
      <c r="D39" s="7">
        <v>0</v>
      </c>
      <c r="E39" s="26">
        <f>VLOOKUP(A39,毎日!K29:M74,2,FALSE)</f>
        <v>10</v>
      </c>
      <c r="F39" s="41">
        <f>VLOOKUP(A39,日経!K23:M53,2,FALSE)</f>
        <v>20</v>
      </c>
      <c r="G39" s="47">
        <f t="shared" si="1"/>
        <v>1370</v>
      </c>
    </row>
    <row r="40" spans="1:7" ht="17.100000000000001" customHeight="1">
      <c r="A40" s="2" t="s">
        <v>34</v>
      </c>
      <c r="B40" s="381" t="str">
        <f>VLOOKUP(A40,南日本!H22:J68,2,FALSE)</f>
        <v>廃店</v>
      </c>
      <c r="C40" s="26" t="str">
        <f>VLOOKUP(A40,朝日!K17:M61,2,FALSE)</f>
        <v>廃店</v>
      </c>
      <c r="D40" s="26" t="str">
        <f>VLOOKUP(A40,読売!K8:M49,2,FALSE)</f>
        <v>廃店</v>
      </c>
      <c r="E40" s="26" t="str">
        <f>VLOOKUP(A40,毎日!K30:M75,2,FALSE)</f>
        <v>廃店</v>
      </c>
      <c r="F40" s="41" t="str">
        <f>VLOOKUP(A40,日経!K24:M53,2,FALSE)</f>
        <v>廃店</v>
      </c>
      <c r="G40" s="47">
        <f t="shared" si="1"/>
        <v>0</v>
      </c>
    </row>
    <row r="41" spans="1:7" ht="17.100000000000001" customHeight="1">
      <c r="A41" s="2" t="s">
        <v>35</v>
      </c>
      <c r="B41" s="381">
        <f>VLOOKUP(A41,南日本!H23:J69,2,FALSE)</f>
        <v>2580</v>
      </c>
      <c r="C41" s="26">
        <f>VLOOKUP(A41,朝日!K19:M62,2,FALSE)</f>
        <v>40</v>
      </c>
      <c r="D41" s="26">
        <f>読売!L10</f>
        <v>40</v>
      </c>
      <c r="E41" s="26">
        <f>VLOOKUP(A41,毎日!K31:M76,2,FALSE)</f>
        <v>20</v>
      </c>
      <c r="F41" s="41">
        <f>VLOOKUP(A41,日経!K25:M53,2,FALSE)</f>
        <v>30</v>
      </c>
      <c r="G41" s="47">
        <f t="shared" si="1"/>
        <v>2710</v>
      </c>
    </row>
    <row r="42" spans="1:7" ht="17.100000000000001" customHeight="1">
      <c r="A42" s="2" t="s">
        <v>44</v>
      </c>
      <c r="B42" s="381">
        <f>VLOOKUP(A42,南日本!H24:J70,2,FALSE)</f>
        <v>870</v>
      </c>
      <c r="C42" s="26">
        <f>VLOOKUP(A42,朝日!K20:M63,2,FALSE)</f>
        <v>20</v>
      </c>
      <c r="D42" s="26">
        <f>VLOOKUP(A42,読売!K10:M52,2,FALSE)</f>
        <v>20</v>
      </c>
      <c r="E42" s="26">
        <v>0</v>
      </c>
      <c r="F42" s="41">
        <f>VLOOKUP(A42,日経!K26:M53,2,FALSE)</f>
        <v>10</v>
      </c>
      <c r="G42" s="47">
        <f t="shared" si="1"/>
        <v>920</v>
      </c>
    </row>
    <row r="43" spans="1:7" ht="17.100000000000001" customHeight="1">
      <c r="A43" s="2" t="s">
        <v>45</v>
      </c>
      <c r="B43" s="381">
        <f>VLOOKUP(A43,南日本!H25:J71,2,FALSE)</f>
        <v>630</v>
      </c>
      <c r="C43" s="393">
        <f>VLOOKUP(A43,朝日!K21:M64,2,FALSE)</f>
        <v>20</v>
      </c>
      <c r="D43" s="26">
        <f>VLOOKUP(A43,読売!K11:M53,2,FALSE)</f>
        <v>10</v>
      </c>
      <c r="E43" s="26">
        <f>VLOOKUP(A43,毎日!K34:M78,2,FALSE)</f>
        <v>10</v>
      </c>
      <c r="F43" s="151">
        <f>VLOOKUP(A43,日経!K27:M53,2,FALSE)</f>
        <v>10</v>
      </c>
      <c r="G43" s="47">
        <f t="shared" si="1"/>
        <v>680</v>
      </c>
    </row>
    <row r="44" spans="1:7" ht="17.100000000000001" customHeight="1">
      <c r="A44" s="36" t="s">
        <v>53</v>
      </c>
      <c r="B44" s="30"/>
      <c r="C44" s="31"/>
      <c r="D44" s="31"/>
      <c r="E44" s="31"/>
      <c r="F44" s="32"/>
      <c r="G44" s="33"/>
    </row>
    <row r="45" spans="1:7" ht="17.100000000000001" customHeight="1">
      <c r="A45" s="2" t="s">
        <v>47</v>
      </c>
      <c r="B45" s="381">
        <f>VLOOKUP(A45,南日本!H30:J74,2,FALSE)</f>
        <v>50</v>
      </c>
      <c r="C45" s="7">
        <v>0</v>
      </c>
      <c r="D45" s="7">
        <v>0</v>
      </c>
      <c r="E45" s="7">
        <v>0</v>
      </c>
      <c r="F45" s="41">
        <v>0</v>
      </c>
      <c r="G45" s="47">
        <f t="shared" ref="G45:G50" si="2">SUM(B45:F45)</f>
        <v>50</v>
      </c>
    </row>
    <row r="46" spans="1:7" ht="17.100000000000001" customHeight="1">
      <c r="A46" s="2" t="s">
        <v>48</v>
      </c>
      <c r="B46" s="381">
        <f>VLOOKUP(A46,南日本!H31:J75,2,FALSE)</f>
        <v>80</v>
      </c>
      <c r="C46" s="7">
        <v>0</v>
      </c>
      <c r="D46" s="7">
        <v>0</v>
      </c>
      <c r="E46" s="7">
        <v>0</v>
      </c>
      <c r="F46" s="41">
        <v>0</v>
      </c>
      <c r="G46" s="47">
        <f t="shared" si="2"/>
        <v>80</v>
      </c>
    </row>
    <row r="47" spans="1:7" ht="17.100000000000001" customHeight="1">
      <c r="A47" s="2" t="s">
        <v>49</v>
      </c>
      <c r="B47" s="381">
        <f>VLOOKUP(A47,南日本!H32:J76,2,FALSE)</f>
        <v>50</v>
      </c>
      <c r="C47" s="7">
        <v>0</v>
      </c>
      <c r="D47" s="7">
        <v>0</v>
      </c>
      <c r="E47" s="7">
        <v>0</v>
      </c>
      <c r="F47" s="41">
        <v>0</v>
      </c>
      <c r="G47" s="47">
        <f t="shared" si="2"/>
        <v>50</v>
      </c>
    </row>
    <row r="48" spans="1:7" ht="17.100000000000001" customHeight="1">
      <c r="A48" s="2" t="s">
        <v>50</v>
      </c>
      <c r="B48" s="381">
        <f>VLOOKUP(A48,南日本!H33:J77,2,FALSE)</f>
        <v>130</v>
      </c>
      <c r="C48" s="7">
        <v>0</v>
      </c>
      <c r="D48" s="7">
        <v>0</v>
      </c>
      <c r="E48" s="7">
        <v>0</v>
      </c>
      <c r="F48" s="41">
        <v>0</v>
      </c>
      <c r="G48" s="47">
        <f t="shared" si="2"/>
        <v>130</v>
      </c>
    </row>
    <row r="49" spans="1:7" ht="17.100000000000001" customHeight="1">
      <c r="A49" s="2" t="s">
        <v>51</v>
      </c>
      <c r="B49" s="381">
        <f>VLOOKUP(A49,南日本!H34:J78,2,FALSE)</f>
        <v>110</v>
      </c>
      <c r="C49" s="7">
        <v>0</v>
      </c>
      <c r="D49" s="7">
        <v>0</v>
      </c>
      <c r="E49" s="7">
        <v>0</v>
      </c>
      <c r="F49" s="41">
        <f>VLOOKUP(A49,日経!K35:M53,2,FALSE)</f>
        <v>10</v>
      </c>
      <c r="G49" s="47">
        <f t="shared" si="2"/>
        <v>120</v>
      </c>
    </row>
    <row r="50" spans="1:7" ht="17.100000000000001" customHeight="1">
      <c r="A50" s="23" t="s">
        <v>489</v>
      </c>
      <c r="B50" s="381">
        <f>VLOOKUP(A50,南日本!H36:J79,2,FALSE)</f>
        <v>30</v>
      </c>
      <c r="C50" s="7">
        <v>0</v>
      </c>
      <c r="D50" s="24">
        <v>0</v>
      </c>
      <c r="E50" s="24">
        <v>0</v>
      </c>
      <c r="F50" s="41">
        <v>0</v>
      </c>
      <c r="G50" s="47">
        <f t="shared" si="2"/>
        <v>30</v>
      </c>
    </row>
    <row r="51" spans="1:7" ht="17.100000000000001" customHeight="1">
      <c r="A51" s="23" t="s">
        <v>52</v>
      </c>
      <c r="B51" s="381">
        <f>VLOOKUP(A51,南日本!H37:J80,2,FALSE)</f>
        <v>50</v>
      </c>
      <c r="C51" s="24">
        <v>0</v>
      </c>
      <c r="D51" s="8">
        <v>0</v>
      </c>
      <c r="E51" s="8">
        <v>0</v>
      </c>
      <c r="F51" s="12">
        <v>0</v>
      </c>
      <c r="G51" s="48">
        <f>SUM(B51:F51)</f>
        <v>50</v>
      </c>
    </row>
    <row r="52" spans="1:7" ht="17.100000000000001" customHeight="1">
      <c r="A52" s="132" t="s">
        <v>54</v>
      </c>
      <c r="B52" s="133"/>
      <c r="C52" s="133"/>
      <c r="D52" s="133"/>
      <c r="E52" s="133"/>
      <c r="F52" s="133"/>
      <c r="G52" s="134"/>
    </row>
    <row r="53" spans="1:7" ht="17.100000000000001" customHeight="1">
      <c r="A53" s="1" t="s">
        <v>55</v>
      </c>
      <c r="B53" s="18">
        <f>VLOOKUP(A53,南日本!K11:M54,2,FALSE)</f>
        <v>2390</v>
      </c>
      <c r="C53" s="27">
        <f>VLOOKUP(A53,朝日!K27:M52,2,FALSE)</f>
        <v>50</v>
      </c>
      <c r="D53" s="26">
        <f>VLOOKUP(A53,読売!K16:M49,2,FALSE)</f>
        <v>40</v>
      </c>
      <c r="E53" s="27">
        <f>VLOOKUP(A53,毎日!O8:Q51,2,FALSE)</f>
        <v>20</v>
      </c>
      <c r="F53" s="39">
        <f>VLOOKUP(A53,日経!K42:M60,2,FALSE)</f>
        <v>30</v>
      </c>
      <c r="G53" s="46">
        <f>SUM(B53:F53)</f>
        <v>2530</v>
      </c>
    </row>
    <row r="54" spans="1:7" ht="17.100000000000001" customHeight="1">
      <c r="A54" s="3" t="s">
        <v>56</v>
      </c>
      <c r="B54" s="19">
        <f>VLOOKUP(A54,南日本!K12:M56,2,FALSE)</f>
        <v>1280</v>
      </c>
      <c r="C54" s="29">
        <f>VLOOKUP(A54,朝日!K28:M53,2,FALSE)</f>
        <v>10</v>
      </c>
      <c r="D54" s="29">
        <f>VLOOKUP(A54,読売!K17:M50,2,FALSE)</f>
        <v>20</v>
      </c>
      <c r="E54" s="29">
        <f>VLOOKUP(A54,毎日!O9:Q54,2,FALSE)</f>
        <v>10</v>
      </c>
      <c r="F54" s="42">
        <f>VLOOKUP(A54,日経!K43:M61,2,FALSE)</f>
        <v>20</v>
      </c>
      <c r="G54" s="48">
        <f>SUM(B54:F54)</f>
        <v>1340</v>
      </c>
    </row>
    <row r="55" spans="1:7" ht="17.100000000000001" customHeight="1">
      <c r="A55" s="4"/>
      <c r="B55" s="445"/>
      <c r="C55" s="34"/>
      <c r="D55" s="5"/>
      <c r="E55" s="5"/>
      <c r="F55" s="40"/>
      <c r="G55" s="44"/>
    </row>
    <row r="56" spans="1:7" ht="17.100000000000001" customHeight="1">
      <c r="A56" s="4"/>
      <c r="B56" s="512"/>
      <c r="C56" s="35"/>
      <c r="D56" s="28"/>
      <c r="E56" s="28"/>
      <c r="F56" s="431"/>
      <c r="G56" s="513"/>
    </row>
    <row r="57" spans="1:7" ht="17.100000000000001" customHeight="1">
      <c r="A57" s="140" t="s">
        <v>641</v>
      </c>
      <c r="B57" s="139" t="s">
        <v>0</v>
      </c>
      <c r="C57" s="53" t="s">
        <v>1</v>
      </c>
      <c r="D57" s="54" t="s">
        <v>2</v>
      </c>
      <c r="E57" s="55" t="s">
        <v>3</v>
      </c>
      <c r="F57" s="150" t="s">
        <v>4</v>
      </c>
      <c r="G57" s="13" t="s">
        <v>5</v>
      </c>
    </row>
    <row r="58" spans="1:7" ht="17.100000000000001" customHeight="1">
      <c r="A58" s="136" t="s">
        <v>57</v>
      </c>
      <c r="B58" s="133"/>
      <c r="C58" s="135"/>
      <c r="D58" s="135"/>
      <c r="E58" s="135"/>
      <c r="F58" s="135"/>
      <c r="G58" s="137"/>
    </row>
    <row r="59" spans="1:7" ht="17.100000000000001" customHeight="1">
      <c r="A59" s="1" t="s">
        <v>58</v>
      </c>
      <c r="B59" s="381">
        <f>VLOOKUP(A59,南日本!K15:M58,2,FALSE)</f>
        <v>2260</v>
      </c>
      <c r="C59" s="27">
        <f>VLOOKUP(A59,朝日!K30:M55,2,FALSE)</f>
        <v>60</v>
      </c>
      <c r="D59" s="27">
        <f>VLOOKUP(A59,読売!K19:M53,2,FALSE)</f>
        <v>20</v>
      </c>
      <c r="E59" s="27">
        <f>VLOOKUP(A59,毎日!O11:Q56,2,FALSE)</f>
        <v>10</v>
      </c>
      <c r="F59" s="39">
        <f>VLOOKUP(A59,日経!O8:Q49,2,FALSE)</f>
        <v>30</v>
      </c>
      <c r="G59" s="46">
        <f>SUM(B59:F59)</f>
        <v>2380</v>
      </c>
    </row>
    <row r="60" spans="1:7" ht="17.100000000000001" customHeight="1">
      <c r="A60" s="2" t="s">
        <v>60</v>
      </c>
      <c r="B60" s="18">
        <f>VLOOKUP(A60,南日本!K17:M60,2,FALSE)</f>
        <v>1490</v>
      </c>
      <c r="C60" s="393">
        <f>VLOOKUP(A60,朝日!K32:M57,2,FALSE)</f>
        <v>70</v>
      </c>
      <c r="D60" s="26">
        <v>0</v>
      </c>
      <c r="E60" s="26">
        <f>VLOOKUP(A60,毎日!O13:Q58,2,FALSE)</f>
        <v>10</v>
      </c>
      <c r="F60" s="41">
        <f>VLOOKUP(A60,日経!O10:Q52,2,FALSE)</f>
        <v>40</v>
      </c>
      <c r="G60" s="47">
        <f>SUM(B60:F60)</f>
        <v>1610</v>
      </c>
    </row>
    <row r="61" spans="1:7" ht="17.100000000000001" customHeight="1">
      <c r="A61" s="3" t="s">
        <v>907</v>
      </c>
      <c r="B61" s="382">
        <f>VLOOKUP(A61,南日本!K18:M61,2,FALSE)</f>
        <v>630</v>
      </c>
      <c r="C61" s="393">
        <f>VLOOKUP(A61,朝日!K32:M58,2,FALSE)</f>
        <v>10</v>
      </c>
      <c r="D61" s="26">
        <v>0</v>
      </c>
      <c r="E61" s="393">
        <f>VLOOKUP(A61,毎日!O14:Q59,2,FALSE)</f>
        <v>10</v>
      </c>
      <c r="F61" s="151">
        <f>VLOOKUP(A61,日経!O11:Q53,2,FALSE)</f>
        <v>10</v>
      </c>
      <c r="G61" s="48">
        <f>SUM(B61:F61)</f>
        <v>660</v>
      </c>
    </row>
    <row r="62" spans="1:7" ht="17.100000000000001" customHeight="1">
      <c r="A62" s="132" t="s">
        <v>62</v>
      </c>
      <c r="B62" s="133"/>
      <c r="C62" s="133"/>
      <c r="D62" s="133"/>
      <c r="E62" s="133"/>
      <c r="F62" s="133"/>
      <c r="G62" s="134"/>
    </row>
    <row r="63" spans="1:7" ht="17.100000000000001" customHeight="1">
      <c r="A63" s="1" t="s">
        <v>64</v>
      </c>
      <c r="B63" s="381">
        <f>VLOOKUP(A63,南日本!K20:M63,2,FALSE)</f>
        <v>2140</v>
      </c>
      <c r="C63" s="27">
        <v>0</v>
      </c>
      <c r="D63" s="6">
        <v>0</v>
      </c>
      <c r="E63" s="27">
        <f>VLOOKUP(A63,毎日!O15:Q61,2,FALSE)</f>
        <v>30</v>
      </c>
      <c r="F63" s="39">
        <f>VLOOKUP(A63,日経!O13:Q53,2,FALSE)</f>
        <v>60</v>
      </c>
      <c r="G63" s="46">
        <f>SUM(B63:F63)</f>
        <v>2230</v>
      </c>
    </row>
    <row r="64" spans="1:7" ht="17.100000000000001" customHeight="1">
      <c r="A64" s="3" t="s">
        <v>63</v>
      </c>
      <c r="B64" s="382">
        <f>VLOOKUP(A64,南日本!K21:M64,2,FALSE)</f>
        <v>810</v>
      </c>
      <c r="C64" s="393">
        <f>VLOOKUP(A64,朝日!K35:M61,2,FALSE)</f>
        <v>10</v>
      </c>
      <c r="D64" s="8">
        <v>0</v>
      </c>
      <c r="E64" s="393" t="str">
        <f>VLOOKUP(A64,毎日!O16:Q62,2,FALSE)</f>
        <v>不可</v>
      </c>
      <c r="F64" s="41">
        <f>VLOOKUP(A64,日経!O14:Q53,2,FALSE)</f>
        <v>10</v>
      </c>
      <c r="G64" s="48">
        <f>SUM(B64:F64)</f>
        <v>830</v>
      </c>
    </row>
    <row r="65" spans="1:7" ht="17.100000000000001" customHeight="1">
      <c r="A65" s="132" t="s">
        <v>65</v>
      </c>
      <c r="B65" s="133"/>
      <c r="C65" s="133"/>
      <c r="D65" s="133"/>
      <c r="E65" s="133"/>
      <c r="F65" s="135"/>
      <c r="G65" s="134"/>
    </row>
    <row r="66" spans="1:7" ht="17.100000000000001" customHeight="1">
      <c r="A66" s="1" t="s">
        <v>66</v>
      </c>
      <c r="B66" s="381">
        <f>VLOOKUP(A66,南日本!K23:M66,2,FALSE)</f>
        <v>2150</v>
      </c>
      <c r="C66" s="27">
        <f>VLOOKUP(A66,朝日!K37:M63,2,FALSE)</f>
        <v>120</v>
      </c>
      <c r="D66" s="6">
        <v>0</v>
      </c>
      <c r="E66" s="27">
        <f>VLOOKUP(A66,毎日!O18:Q64,2,FALSE)</f>
        <v>50</v>
      </c>
      <c r="F66" s="39">
        <f>VLOOKUP(A66,日経!O16:Q53,2,FALSE)</f>
        <v>70</v>
      </c>
      <c r="G66" s="46">
        <f>SUM(B66:F66)</f>
        <v>2390</v>
      </c>
    </row>
    <row r="67" spans="1:7" ht="17.100000000000001" customHeight="1">
      <c r="A67" s="2" t="s">
        <v>67</v>
      </c>
      <c r="B67" s="18">
        <f>VLOOKUP(A67,南日本!K23:M67,2,FALSE)</f>
        <v>1500</v>
      </c>
      <c r="C67" s="393">
        <f>VLOOKUP(A67,朝日!K38:M64,2,FALSE)</f>
        <v>90</v>
      </c>
      <c r="D67" s="7">
        <v>0</v>
      </c>
      <c r="E67" s="26">
        <f>VLOOKUP(A67,毎日!O19:Q65,2,FALSE)</f>
        <v>20</v>
      </c>
      <c r="F67" s="41">
        <f>VLOOKUP(A67,日経!O17:Q53,2,FALSE)</f>
        <v>40</v>
      </c>
      <c r="G67" s="47">
        <f>SUM(B67:F67)</f>
        <v>1650</v>
      </c>
    </row>
    <row r="68" spans="1:7" ht="17.100000000000001" customHeight="1">
      <c r="A68" s="2" t="s">
        <v>68</v>
      </c>
      <c r="B68" s="18">
        <f>VLOOKUP(A68,南日本!K23:M68,2,FALSE)</f>
        <v>1310</v>
      </c>
      <c r="C68" s="393">
        <f>VLOOKUP(A68,朝日!K39:M65,2,FALSE)</f>
        <v>80</v>
      </c>
      <c r="D68" s="7">
        <v>0</v>
      </c>
      <c r="E68" s="26">
        <f>VLOOKUP(A68,毎日!O20:Q66,2,FALSE)</f>
        <v>20</v>
      </c>
      <c r="F68" s="41">
        <f>VLOOKUP(A68,日経!O18:Q53,2,FALSE)</f>
        <v>30</v>
      </c>
      <c r="G68" s="47">
        <f>SUM(B68:F68)</f>
        <v>1440</v>
      </c>
    </row>
    <row r="69" spans="1:7" ht="17.100000000000001" customHeight="1">
      <c r="A69" s="2" t="s">
        <v>69</v>
      </c>
      <c r="B69" s="18">
        <f>VLOOKUP(A69,南日本!K24:M69,2,FALSE)</f>
        <v>1560</v>
      </c>
      <c r="C69" s="393">
        <f>VLOOKUP(A69,朝日!K40:M66,2,FALSE)</f>
        <v>50</v>
      </c>
      <c r="D69" s="7">
        <v>0</v>
      </c>
      <c r="E69" s="26">
        <f>VLOOKUP(A69,毎日!O21:Q67,2,FALSE)</f>
        <v>10</v>
      </c>
      <c r="F69" s="41">
        <f>VLOOKUP(A69,日経!O19:Q53,2,FALSE)</f>
        <v>30</v>
      </c>
      <c r="G69" s="47">
        <f>SUM(B69:F69)</f>
        <v>1650</v>
      </c>
    </row>
    <row r="70" spans="1:7" ht="17.100000000000001" customHeight="1">
      <c r="A70" s="3" t="s">
        <v>70</v>
      </c>
      <c r="B70" s="382">
        <f>VLOOKUP(A70,南日本!K25:M70,2,FALSE)</f>
        <v>1030</v>
      </c>
      <c r="C70" s="393">
        <f>VLOOKUP(A70,朝日!K41:M67,2,FALSE)</f>
        <v>20</v>
      </c>
      <c r="D70" s="8">
        <v>0</v>
      </c>
      <c r="E70" s="393">
        <f>VLOOKUP(A70,毎日!O22:Q68,2,FALSE)</f>
        <v>10</v>
      </c>
      <c r="F70" s="151">
        <f>VLOOKUP(A70,日経!O20:Q53,2,FALSE)</f>
        <v>20</v>
      </c>
      <c r="G70" s="48">
        <f>SUM(B70:F70)</f>
        <v>1080</v>
      </c>
    </row>
    <row r="71" spans="1:7" ht="17.100000000000001" customHeight="1">
      <c r="A71" s="132" t="s">
        <v>71</v>
      </c>
      <c r="B71" s="133"/>
      <c r="C71" s="133"/>
      <c r="D71" s="133"/>
      <c r="E71" s="133"/>
      <c r="F71" s="133"/>
      <c r="G71" s="134"/>
    </row>
    <row r="72" spans="1:7" ht="17.100000000000001" customHeight="1">
      <c r="A72" s="4" t="s">
        <v>72</v>
      </c>
      <c r="B72" s="381">
        <f>VLOOKUP(A72,南日本!K27:M72,2,FALSE)</f>
        <v>40</v>
      </c>
      <c r="C72" s="5">
        <v>0</v>
      </c>
      <c r="D72" s="5">
        <v>0</v>
      </c>
      <c r="E72" s="5">
        <v>0</v>
      </c>
      <c r="F72" s="9">
        <v>0</v>
      </c>
      <c r="G72" s="44">
        <f>SUM(B72:F72)</f>
        <v>40</v>
      </c>
    </row>
    <row r="73" spans="1:7" ht="17.100000000000001" customHeight="1">
      <c r="A73" s="132" t="s">
        <v>73</v>
      </c>
      <c r="B73" s="133"/>
      <c r="C73" s="133"/>
      <c r="D73" s="133"/>
      <c r="E73" s="133"/>
      <c r="F73" s="133"/>
      <c r="G73" s="134"/>
    </row>
    <row r="74" spans="1:7" ht="17.100000000000001" customHeight="1">
      <c r="A74" s="1" t="s">
        <v>74</v>
      </c>
      <c r="B74" s="381">
        <f>VLOOKUP(A74,南日本!K29:M74,2,FALSE)</f>
        <v>650</v>
      </c>
      <c r="C74" s="27">
        <v>0</v>
      </c>
      <c r="D74" s="26">
        <f>VLOOKUP(A74,読売!K35:M69,2,FALSE)</f>
        <v>10</v>
      </c>
      <c r="E74" s="27" t="str">
        <f>VLOOKUP(A74,毎日!O26:Q72,2,FALSE)</f>
        <v>不可</v>
      </c>
      <c r="F74" s="39">
        <f>VLOOKUP(A74,日経!O24:Q53,2,FALSE)</f>
        <v>10</v>
      </c>
      <c r="G74" s="46">
        <f>SUM(B74:F74)</f>
        <v>670</v>
      </c>
    </row>
    <row r="75" spans="1:7" ht="17.100000000000001" customHeight="1">
      <c r="A75" s="3" t="s">
        <v>75</v>
      </c>
      <c r="B75" s="381">
        <f>VLOOKUP(A75,南日本!K30:M75,2,FALSE)</f>
        <v>770</v>
      </c>
      <c r="C75" s="393">
        <f>VLOOKUP(A75,朝日!O6:Q50,2,FALSE)</f>
        <v>10</v>
      </c>
      <c r="D75" s="26">
        <f>VLOOKUP(A75,読売!K36:M70,2,FALSE)</f>
        <v>10</v>
      </c>
      <c r="E75" s="393">
        <f>VLOOKUP(A75,毎日!O27:Q73,2,FALSE)</f>
        <v>10</v>
      </c>
      <c r="F75" s="41">
        <f>VLOOKUP(A75,日経!O25:Q53,2,FALSE)</f>
        <v>20</v>
      </c>
      <c r="G75" s="48">
        <f>SUM(B75:F75)</f>
        <v>820</v>
      </c>
    </row>
    <row r="76" spans="1:7" ht="17.100000000000001" customHeight="1">
      <c r="A76" s="132" t="s">
        <v>76</v>
      </c>
      <c r="B76" s="133"/>
      <c r="C76" s="133"/>
      <c r="D76" s="133"/>
      <c r="E76" s="133"/>
      <c r="F76" s="133"/>
      <c r="G76" s="134"/>
    </row>
    <row r="77" spans="1:7" ht="17.100000000000001" customHeight="1">
      <c r="A77" s="1" t="s">
        <v>77</v>
      </c>
      <c r="B77" s="17">
        <f>VLOOKUP(A77,南日本!N10:Q56,3,FALSE)</f>
        <v>1910</v>
      </c>
      <c r="C77" s="27">
        <f>VLOOKUP(A77,朝日!O8:Q52,2,FALSE)</f>
        <v>80</v>
      </c>
      <c r="D77" s="6">
        <v>0</v>
      </c>
      <c r="E77" s="27">
        <f>VLOOKUP(A77,毎日!S8:V51,3,FALSE)</f>
        <v>10</v>
      </c>
      <c r="F77" s="39">
        <f>VLOOKUP(A77,日経!O27:Q53,2,FALSE)</f>
        <v>30</v>
      </c>
      <c r="G77" s="46">
        <f>SUM(B77:F77)</f>
        <v>2030</v>
      </c>
    </row>
    <row r="78" spans="1:7" ht="17.100000000000001" customHeight="1">
      <c r="A78" s="2" t="s">
        <v>78</v>
      </c>
      <c r="B78" s="18">
        <f>VLOOKUP(A78,南日本!N10:Q57,3,FALSE)</f>
        <v>3110</v>
      </c>
      <c r="C78" s="26">
        <f>VLOOKUP(A78,朝日!O9:Q53,2,FALSE)</f>
        <v>120</v>
      </c>
      <c r="D78" s="7">
        <v>0</v>
      </c>
      <c r="E78" s="26">
        <f>VLOOKUP(A78,毎日!S9:V54,3,FALSE)</f>
        <v>20</v>
      </c>
      <c r="F78" s="41">
        <f>VLOOKUP(A78,日経!O28:Q53,2,FALSE)</f>
        <v>70</v>
      </c>
      <c r="G78" s="47">
        <f t="shared" ref="G78:G82" si="3">SUM(B78:F78)</f>
        <v>3320</v>
      </c>
    </row>
    <row r="79" spans="1:7" ht="17.100000000000001" customHeight="1">
      <c r="A79" s="2" t="s">
        <v>79</v>
      </c>
      <c r="B79" s="18">
        <f>VLOOKUP(A79,南日本!N10:Q58,3,FALSE)</f>
        <v>2010</v>
      </c>
      <c r="C79" s="26">
        <f>VLOOKUP(A79,朝日!O10:Q54,2,FALSE)</f>
        <v>70</v>
      </c>
      <c r="D79" s="7">
        <v>0</v>
      </c>
      <c r="E79" s="26">
        <f>VLOOKUP(A79,毎日!S10:V55,3,FALSE)</f>
        <v>10</v>
      </c>
      <c r="F79" s="41">
        <f>VLOOKUP(A79,日経!O29:Q53,2,FALSE)</f>
        <v>30</v>
      </c>
      <c r="G79" s="47">
        <f t="shared" si="3"/>
        <v>2120</v>
      </c>
    </row>
    <row r="80" spans="1:7" ht="17.100000000000001" customHeight="1">
      <c r="A80" s="2" t="s">
        <v>80</v>
      </c>
      <c r="B80" s="18">
        <f>VLOOKUP(A80,南日本!N10:Q59,3,FALSE)</f>
        <v>1000</v>
      </c>
      <c r="C80" s="26">
        <f>VLOOKUP(A80,朝日!O11:Q55,2,FALSE)</f>
        <v>40</v>
      </c>
      <c r="D80" s="389">
        <f>VLOOKUP(全紙部数計!A80,読売!O11:Q53,2,FALSE)</f>
        <v>30</v>
      </c>
      <c r="E80" s="26" t="str">
        <f>VLOOKUP(A80,毎日!S11:V56,3,FALSE)</f>
        <v>不可</v>
      </c>
      <c r="F80" s="41">
        <f>VLOOKUP(A80,日経!O30:Q53,2,FALSE)</f>
        <v>30</v>
      </c>
      <c r="G80" s="47">
        <f t="shared" si="3"/>
        <v>1100</v>
      </c>
    </row>
    <row r="81" spans="1:7" ht="17.100000000000001" customHeight="1">
      <c r="A81" s="2" t="s">
        <v>82</v>
      </c>
      <c r="B81" s="383">
        <f>VLOOKUP(A81,南日本!N12:Q61,3,FALSE)</f>
        <v>1090</v>
      </c>
      <c r="C81" s="393">
        <f>VLOOKUP(A81,朝日!O13:Q57,2,FALSE)</f>
        <v>60</v>
      </c>
      <c r="D81" s="7">
        <v>0</v>
      </c>
      <c r="E81" s="26">
        <f>VLOOKUP(A81,毎日!S13:V58,3,FALSE)</f>
        <v>10</v>
      </c>
      <c r="F81" s="41">
        <f>VLOOKUP(A81,日経!O32:Q53,2,FALSE)</f>
        <v>30</v>
      </c>
      <c r="G81" s="47">
        <f t="shared" si="3"/>
        <v>1190</v>
      </c>
    </row>
    <row r="82" spans="1:7" ht="17.100000000000001" customHeight="1">
      <c r="A82" s="3" t="s">
        <v>83</v>
      </c>
      <c r="B82" s="19">
        <f>VLOOKUP(A82,南日本!N13:Q62,3,FALSE)</f>
        <v>1880</v>
      </c>
      <c r="C82" s="393">
        <f>VLOOKUP(A82,朝日!O14:Q58,2,FALSE)</f>
        <v>70</v>
      </c>
      <c r="D82" s="389">
        <v>0</v>
      </c>
      <c r="E82" s="393">
        <f>VLOOKUP(A82,毎日!S14:V59,3,FALSE)</f>
        <v>30</v>
      </c>
      <c r="F82" s="151">
        <f>VLOOKUP(A82,日経!O33:Q53,2,FALSE)</f>
        <v>30</v>
      </c>
      <c r="G82" s="48">
        <f t="shared" si="3"/>
        <v>2010</v>
      </c>
    </row>
    <row r="83" spans="1:7" ht="17.100000000000001" customHeight="1">
      <c r="A83" s="136" t="s">
        <v>84</v>
      </c>
      <c r="B83" s="135"/>
      <c r="C83" s="135"/>
      <c r="D83" s="135"/>
      <c r="E83" s="135"/>
      <c r="F83" s="135"/>
      <c r="G83" s="137"/>
    </row>
    <row r="84" spans="1:7" ht="17.100000000000001" customHeight="1">
      <c r="A84" s="1" t="s">
        <v>85</v>
      </c>
      <c r="B84" s="17">
        <f>VLOOKUP(A84,南日本!N15:Q64,3,FALSE)</f>
        <v>2880</v>
      </c>
      <c r="C84" s="27">
        <f>VLOOKUP(A84,朝日!O16:Q60,2,FALSE)</f>
        <v>120</v>
      </c>
      <c r="D84" s="6">
        <v>0</v>
      </c>
      <c r="E84" s="27">
        <f>VLOOKUP(A84,毎日!S16:V61,3,FALSE)</f>
        <v>20</v>
      </c>
      <c r="F84" s="39">
        <f>VLOOKUP(A84,日経!S8:V49,3,FALSE)</f>
        <v>90</v>
      </c>
      <c r="G84" s="46">
        <f>SUM(B84:F84)</f>
        <v>3110</v>
      </c>
    </row>
    <row r="85" spans="1:7" ht="17.100000000000001" customHeight="1">
      <c r="A85" s="2" t="s">
        <v>86</v>
      </c>
      <c r="B85" s="18">
        <f>VLOOKUP(A85,南日本!N16:Q65,3,FALSE)</f>
        <v>1580</v>
      </c>
      <c r="C85" s="26">
        <f>VLOOKUP(A85,朝日!O17:Q61,2,FALSE)</f>
        <v>50</v>
      </c>
      <c r="D85" s="390">
        <v>0</v>
      </c>
      <c r="E85" s="26">
        <f>VLOOKUP(A85,毎日!S17:V62,3,FALSE)</f>
        <v>10</v>
      </c>
      <c r="F85" s="41">
        <f>VLOOKUP(A85,日経!S9:V50,3,FALSE)</f>
        <v>30</v>
      </c>
      <c r="G85" s="47">
        <f t="shared" ref="G85:G93" si="4">SUM(B85:F85)</f>
        <v>1670</v>
      </c>
    </row>
    <row r="86" spans="1:7" ht="17.100000000000001" customHeight="1">
      <c r="A86" s="2" t="s">
        <v>87</v>
      </c>
      <c r="B86" s="18">
        <f>VLOOKUP(A86,南日本!N16:Q66,3,FALSE)</f>
        <v>2040</v>
      </c>
      <c r="C86" s="26">
        <f>VLOOKUP(A86,朝日!O18:Q62,2,FALSE)</f>
        <v>90</v>
      </c>
      <c r="D86" s="24">
        <v>0</v>
      </c>
      <c r="E86" s="26">
        <f>VLOOKUP(A86,毎日!S19:V63,3,FALSE)</f>
        <v>10</v>
      </c>
      <c r="F86" s="41">
        <f>VLOOKUP(A86,日経!S10:V52,3,FALSE)</f>
        <v>110</v>
      </c>
      <c r="G86" s="47">
        <f t="shared" si="4"/>
        <v>2250</v>
      </c>
    </row>
    <row r="87" spans="1:7" ht="17.100000000000001" customHeight="1">
      <c r="A87" s="2" t="s">
        <v>88</v>
      </c>
      <c r="B87" s="18">
        <f>VLOOKUP(A87,南日本!N17:Q67,3,FALSE)</f>
        <v>2190</v>
      </c>
      <c r="C87" s="26">
        <f>VLOOKUP(A87,朝日!O19:Q63,2,FALSE)</f>
        <v>80</v>
      </c>
      <c r="D87" s="24">
        <v>0</v>
      </c>
      <c r="E87" s="26">
        <f>VLOOKUP(A87,毎日!S20:V64,3,FALSE)</f>
        <v>10</v>
      </c>
      <c r="F87" s="41">
        <f>VLOOKUP(A87,日経!S11:V53,3,FALSE)</f>
        <v>60</v>
      </c>
      <c r="G87" s="47">
        <f t="shared" si="4"/>
        <v>2340</v>
      </c>
    </row>
    <row r="88" spans="1:7" ht="17.100000000000001" customHeight="1">
      <c r="A88" s="2" t="s">
        <v>89</v>
      </c>
      <c r="B88" s="18">
        <f>VLOOKUP(A88,南日本!N19:Q68,3,FALSE)</f>
        <v>1880</v>
      </c>
      <c r="C88" s="26">
        <f>VLOOKUP(A88,朝日!O20:Q64,2,FALSE)</f>
        <v>80</v>
      </c>
      <c r="D88" s="7">
        <v>0</v>
      </c>
      <c r="E88" s="26">
        <f>VLOOKUP(A88,毎日!S21:V65,3,FALSE)</f>
        <v>20</v>
      </c>
      <c r="F88" s="41">
        <f>VLOOKUP(A88,日経!S12:V53,3,FALSE)</f>
        <v>30</v>
      </c>
      <c r="G88" s="47">
        <f t="shared" si="4"/>
        <v>2010</v>
      </c>
    </row>
    <row r="89" spans="1:7" ht="17.100000000000001" customHeight="1">
      <c r="A89" s="2" t="s">
        <v>90</v>
      </c>
      <c r="B89" s="18">
        <f>VLOOKUP(A89,南日本!N20:Q69,3,FALSE)</f>
        <v>670</v>
      </c>
      <c r="C89" s="393">
        <f>VLOOKUP(A89,朝日!O21:Q65,2,FALSE)</f>
        <v>20</v>
      </c>
      <c r="D89" s="390">
        <v>0</v>
      </c>
      <c r="E89" s="26">
        <v>0</v>
      </c>
      <c r="F89" s="41">
        <f>VLOOKUP(A89,日経!S13:V53,3,FALSE)</f>
        <v>20</v>
      </c>
      <c r="G89" s="47">
        <f t="shared" si="4"/>
        <v>710</v>
      </c>
    </row>
    <row r="90" spans="1:7" ht="17.100000000000001" customHeight="1">
      <c r="A90" s="2" t="s">
        <v>879</v>
      </c>
      <c r="B90" s="18">
        <f>VLOOKUP(A90,南日本!N21:Q70,3,FALSE)</f>
        <v>1180</v>
      </c>
      <c r="C90" s="393">
        <f>VLOOKUP(A90,朝日!O22:Q66,2,FALSE)</f>
        <v>30</v>
      </c>
      <c r="D90" s="24">
        <v>0</v>
      </c>
      <c r="E90" s="26">
        <f>VLOOKUP(A90,毎日!S23:V67,3,FALSE)</f>
        <v>10</v>
      </c>
      <c r="F90" s="41">
        <f>VLOOKUP(A90,日経!S14:V53,3,FALSE)</f>
        <v>20</v>
      </c>
      <c r="G90" s="47">
        <f t="shared" si="4"/>
        <v>1240</v>
      </c>
    </row>
    <row r="91" spans="1:7" ht="17.100000000000001" customHeight="1">
      <c r="A91" s="2" t="s">
        <v>92</v>
      </c>
      <c r="B91" s="18">
        <f>VLOOKUP(A91,南日本!N22:Q71,3,FALSE)</f>
        <v>760</v>
      </c>
      <c r="C91" s="393">
        <f>VLOOKUP(A91,朝日!O23:Q67,2,FALSE)</f>
        <v>30</v>
      </c>
      <c r="D91" s="24">
        <v>0</v>
      </c>
      <c r="E91" s="26">
        <f>VLOOKUP(A91,毎日!S24:V68,3,FALSE)</f>
        <v>10</v>
      </c>
      <c r="F91" s="41">
        <f>VLOOKUP(A91,日経!S15:V53,3,FALSE)</f>
        <v>30</v>
      </c>
      <c r="G91" s="47">
        <f t="shared" si="4"/>
        <v>830</v>
      </c>
    </row>
    <row r="92" spans="1:7" ht="17.100000000000001" customHeight="1">
      <c r="A92" s="2" t="s">
        <v>93</v>
      </c>
      <c r="B92" s="383">
        <f>VLOOKUP(A92,南日本!N23:Q72,3,FALSE)</f>
        <v>1170</v>
      </c>
      <c r="C92" s="393">
        <f>VLOOKUP(A92,朝日!O24:Q68,2,FALSE)</f>
        <v>40</v>
      </c>
      <c r="D92" s="24">
        <f>VLOOKUP(全紙部数計!A92,読売!O24:Q66,2,FALSE)</f>
        <v>70</v>
      </c>
      <c r="E92" s="26">
        <f>VLOOKUP(A92,毎日!S25:V69,3,FALSE)</f>
        <v>10</v>
      </c>
      <c r="F92" s="41">
        <f>VLOOKUP(A92,日経!S16:V53,3,FALSE)</f>
        <v>40</v>
      </c>
      <c r="G92" s="47">
        <f t="shared" si="4"/>
        <v>1330</v>
      </c>
    </row>
    <row r="93" spans="1:7" ht="17.100000000000001" customHeight="1">
      <c r="A93" s="3" t="s">
        <v>94</v>
      </c>
      <c r="B93" s="19">
        <f>VLOOKUP(A93,南日本!N24:Q73,3,FALSE)</f>
        <v>620</v>
      </c>
      <c r="C93" s="393">
        <f>VLOOKUP(A93,朝日!O25:Q69,2,FALSE)</f>
        <v>10</v>
      </c>
      <c r="D93" s="8">
        <v>0</v>
      </c>
      <c r="E93" s="393">
        <v>0</v>
      </c>
      <c r="F93" s="151">
        <f>VLOOKUP(A93,日経!S17:V53,3,FALSE)</f>
        <v>10</v>
      </c>
      <c r="G93" s="48">
        <f t="shared" si="4"/>
        <v>640</v>
      </c>
    </row>
    <row r="94" spans="1:7" ht="17.100000000000001" customHeight="1">
      <c r="A94" s="132" t="s">
        <v>95</v>
      </c>
      <c r="B94" s="133"/>
      <c r="C94" s="133"/>
      <c r="D94" s="133"/>
      <c r="E94" s="133"/>
      <c r="F94" s="133"/>
      <c r="G94" s="134"/>
    </row>
    <row r="95" spans="1:7" ht="17.100000000000001" customHeight="1">
      <c r="A95" s="4" t="s">
        <v>96</v>
      </c>
      <c r="B95" s="17">
        <f>VLOOKUP(A95,南日本!N26:Q75,3,FALSE)</f>
        <v>1490</v>
      </c>
      <c r="C95" s="27">
        <f>VLOOKUP(A95,朝日!O27:Q71,2,FALSE)</f>
        <v>30</v>
      </c>
      <c r="D95" s="6">
        <f>VLOOKUP(全紙部数計!A95,読売!O27:Q69,2,FALSE)</f>
        <v>70</v>
      </c>
      <c r="E95" s="27">
        <f>VLOOKUP(A95,毎日!S28:V72,3,FALSE)</f>
        <v>10</v>
      </c>
      <c r="F95" s="39">
        <f>VLOOKUP(A95,日経!S19:V53,3,FALSE)</f>
        <v>20</v>
      </c>
      <c r="G95" s="44">
        <f>SUM(B95:F95)</f>
        <v>1620</v>
      </c>
    </row>
    <row r="96" spans="1:7" ht="17.100000000000001" customHeight="1">
      <c r="A96" s="132" t="s">
        <v>97</v>
      </c>
      <c r="B96" s="133"/>
      <c r="C96" s="133"/>
      <c r="D96" s="133"/>
      <c r="E96" s="133"/>
      <c r="F96" s="135"/>
      <c r="G96" s="134"/>
    </row>
    <row r="97" spans="1:7" ht="17.100000000000001" customHeight="1">
      <c r="A97" s="1" t="s">
        <v>98</v>
      </c>
      <c r="B97" s="17">
        <f>VLOOKUP(A97,南日本!N28:Q77,3,FALSE)</f>
        <v>1870</v>
      </c>
      <c r="C97" s="27">
        <f>VLOOKUP(A97,朝日!O29:Q73,2,FALSE)</f>
        <v>60</v>
      </c>
      <c r="D97" s="24">
        <f>VLOOKUP(全紙部数計!A97,読売!O29:Q71,2,FALSE)</f>
        <v>70</v>
      </c>
      <c r="E97" s="27">
        <f>VLOOKUP(A97,毎日!S30:V74,3,FALSE)</f>
        <v>10</v>
      </c>
      <c r="F97" s="39">
        <f>VLOOKUP(A97,日経!S21:V53,3,FALSE)</f>
        <v>40</v>
      </c>
      <c r="G97" s="46">
        <f>SUM(B97:F97)</f>
        <v>2050</v>
      </c>
    </row>
    <row r="98" spans="1:7" ht="17.100000000000001" customHeight="1">
      <c r="A98" s="2" t="s">
        <v>99</v>
      </c>
      <c r="B98" s="18">
        <f>VLOOKUP(A98,南日本!N29:Q78,3,FALSE)</f>
        <v>2080</v>
      </c>
      <c r="C98" s="26">
        <f>VLOOKUP(A98,朝日!O30:Q74,2,FALSE)</f>
        <v>50</v>
      </c>
      <c r="D98" s="24">
        <f>VLOOKUP(全紙部数計!A98,読売!O30:Q72,2,FALSE)</f>
        <v>70</v>
      </c>
      <c r="E98" s="26">
        <f>VLOOKUP(A98,毎日!S31:V75,3,FALSE)</f>
        <v>10</v>
      </c>
      <c r="F98" s="41">
        <f>VLOOKUP(A98,日経!S22:V53,3,FALSE)</f>
        <v>30</v>
      </c>
      <c r="G98" s="47">
        <f>SUM(B98:F98)</f>
        <v>2240</v>
      </c>
    </row>
    <row r="99" spans="1:7" ht="17.100000000000001" customHeight="1">
      <c r="A99" s="2" t="s">
        <v>900</v>
      </c>
      <c r="B99" s="18">
        <f>VLOOKUP(A99,南日本!N30:Q79,3,FALSE)</f>
        <v>530</v>
      </c>
      <c r="C99" s="26">
        <f>VLOOKUP(A99,朝日!O31:Q75,2,FALSE)</f>
        <v>10</v>
      </c>
      <c r="D99" s="24">
        <f>VLOOKUP(全紙部数計!A99,読売!O31:Q73,2,FALSE)</f>
        <v>10</v>
      </c>
      <c r="E99" s="26">
        <v>0</v>
      </c>
      <c r="F99" s="41">
        <v>0</v>
      </c>
      <c r="G99" s="47">
        <f>SUM(B99:F99)</f>
        <v>550</v>
      </c>
    </row>
    <row r="100" spans="1:7" ht="17.100000000000001" customHeight="1">
      <c r="A100" s="3" t="s">
        <v>101</v>
      </c>
      <c r="B100" s="19">
        <f>VLOOKUP(A100,南日本!N31:Q80,3,FALSE)</f>
        <v>580</v>
      </c>
      <c r="C100" s="26">
        <v>0</v>
      </c>
      <c r="D100" s="24">
        <f>VLOOKUP(全紙部数計!A100,読売!O32:Q74,2,FALSE)</f>
        <v>20</v>
      </c>
      <c r="E100" s="26">
        <v>0</v>
      </c>
      <c r="F100" s="41">
        <f>VLOOKUP(A100,日経!S24:V53,3,FALSE)</f>
        <v>10</v>
      </c>
      <c r="G100" s="48">
        <f>SUM(B100:F100)</f>
        <v>610</v>
      </c>
    </row>
    <row r="101" spans="1:7" ht="17.100000000000001" customHeight="1">
      <c r="A101" s="132" t="s">
        <v>102</v>
      </c>
      <c r="B101" s="133"/>
      <c r="C101" s="133"/>
      <c r="D101" s="133"/>
      <c r="E101" s="133"/>
      <c r="F101" s="133"/>
      <c r="G101" s="134"/>
    </row>
    <row r="102" spans="1:7" ht="17.100000000000001" customHeight="1">
      <c r="A102" s="1" t="s">
        <v>103</v>
      </c>
      <c r="B102" s="17">
        <f>VLOOKUP(A102,南日本!R10:T53,2,FALSE)</f>
        <v>760</v>
      </c>
      <c r="C102" s="27">
        <f>VLOOKUP(A102,朝日!S8:V52,2,FALSE)</f>
        <v>10</v>
      </c>
      <c r="D102" s="24">
        <f>VLOOKUP(全紙部数計!A102,読売!O33:Q76,2,FALSE)</f>
        <v>10</v>
      </c>
      <c r="E102" s="6">
        <v>0</v>
      </c>
      <c r="F102" s="39">
        <f>VLOOKUP(A102,日経!S26:V53,3,FALSE)</f>
        <v>10</v>
      </c>
      <c r="G102" s="46">
        <f>SUM(B102:F102)</f>
        <v>790</v>
      </c>
    </row>
    <row r="103" spans="1:7" ht="17.100000000000001" customHeight="1">
      <c r="A103" s="2" t="s">
        <v>104</v>
      </c>
      <c r="B103" s="18">
        <f>VLOOKUP(A103,南日本!R11:T54,2,FALSE)</f>
        <v>1010</v>
      </c>
      <c r="C103" s="422">
        <f>VLOOKUP(A103,朝日!S9:V53,2,FALSE)</f>
        <v>30</v>
      </c>
      <c r="D103" s="24">
        <f>VLOOKUP(全紙部数計!A103,読売!O34:Q77,2,FALSE)</f>
        <v>40</v>
      </c>
      <c r="E103" s="7">
        <f>VLOOKUP(A103,毎日!X9:Z54,2,FALSE)</f>
        <v>10</v>
      </c>
      <c r="F103" s="41">
        <f>VLOOKUP(A103,日経!S27:V53,3,FALSE)</f>
        <v>50</v>
      </c>
      <c r="G103" s="47">
        <f>SUM(B103:F103)</f>
        <v>1140</v>
      </c>
    </row>
    <row r="104" spans="1:7" ht="17.100000000000001" customHeight="1">
      <c r="A104" s="2" t="s">
        <v>105</v>
      </c>
      <c r="B104" s="18">
        <f>VLOOKUP(A104,南日本!R12:T54,2,FALSE)</f>
        <v>830</v>
      </c>
      <c r="C104" s="434">
        <f>VLOOKUP(A104,朝日!S10:V54,2,FALSE)</f>
        <v>30</v>
      </c>
      <c r="D104" s="24">
        <f>VLOOKUP(全紙部数計!A104,読売!O35:Q78,2,FALSE)</f>
        <v>20</v>
      </c>
      <c r="E104" s="7">
        <f>VLOOKUP(A104,毎日!X10:Z55,2,FALSE)</f>
        <v>10</v>
      </c>
      <c r="F104" s="41">
        <f>VLOOKUP(A104,日経!S28:V53,3,FALSE)</f>
        <v>20</v>
      </c>
      <c r="G104" s="47">
        <f>SUM(B104:F104)</f>
        <v>910</v>
      </c>
    </row>
    <row r="105" spans="1:7" ht="17.100000000000001" customHeight="1">
      <c r="A105" s="3" t="s">
        <v>106</v>
      </c>
      <c r="B105" s="381">
        <f>VLOOKUP(A105,南日本!R13:T56,2,FALSE)</f>
        <v>840</v>
      </c>
      <c r="C105" s="29">
        <f>VLOOKUP(A105,朝日!S11:V55,2,FALSE)</f>
        <v>10</v>
      </c>
      <c r="D105" s="24">
        <f>VLOOKUP(全紙部数計!A105,読売!O36:Q79,2,FALSE)</f>
        <v>10</v>
      </c>
      <c r="E105" s="389">
        <v>0</v>
      </c>
      <c r="F105" s="41">
        <f>VLOOKUP(A105,日経!S29:V53,3,FALSE)</f>
        <v>20</v>
      </c>
      <c r="G105" s="48">
        <f>SUM(B105:F105)</f>
        <v>880</v>
      </c>
    </row>
    <row r="106" spans="1:7" ht="17.100000000000001" customHeight="1">
      <c r="A106" s="132" t="s">
        <v>107</v>
      </c>
      <c r="B106" s="133"/>
      <c r="C106" s="133"/>
      <c r="D106" s="133"/>
      <c r="E106" s="133"/>
      <c r="F106" s="133"/>
      <c r="G106" s="134"/>
    </row>
    <row r="107" spans="1:7" ht="17.100000000000001" customHeight="1">
      <c r="A107" s="1" t="s">
        <v>108</v>
      </c>
      <c r="B107" s="17">
        <f>VLOOKUP(A107,南日本!R15:T58,2,FALSE)</f>
        <v>1150</v>
      </c>
      <c r="C107" s="27">
        <f>VLOOKUP(A107,朝日!S13:V57,2,FALSE)</f>
        <v>30</v>
      </c>
      <c r="D107" s="6">
        <f>VLOOKUP(A107,読売!S8:V49,3,FALSE)</f>
        <v>30</v>
      </c>
      <c r="E107" s="174">
        <v>0</v>
      </c>
      <c r="F107" s="461">
        <f>VLOOKUP(A107,日経!S31:V53,3,FALSE)</f>
        <v>20</v>
      </c>
      <c r="G107" s="46">
        <f>SUM(B107:F107)</f>
        <v>1230</v>
      </c>
    </row>
    <row r="108" spans="1:7" ht="17.100000000000001" customHeight="1">
      <c r="A108" s="2" t="s">
        <v>109</v>
      </c>
      <c r="B108" s="18">
        <f>VLOOKUP(A108,南日本!R16:T59,2,FALSE)</f>
        <v>920</v>
      </c>
      <c r="C108" s="422">
        <f>VLOOKUP(A108,朝日!S14:V58,2,FALSE)</f>
        <v>10</v>
      </c>
      <c r="D108" s="7">
        <f>VLOOKUP(A108,読売!S9:V50,3,FALSE)</f>
        <v>20</v>
      </c>
      <c r="E108" s="7">
        <f>VLOOKUP(A108,毎日!X14:Z59,2,FALSE)</f>
        <v>20</v>
      </c>
      <c r="F108" s="41">
        <f>VLOOKUP(A108,日経!S32:V53,3,FALSE)</f>
        <v>10</v>
      </c>
      <c r="G108" s="47">
        <f>SUM(B108:F108)</f>
        <v>980</v>
      </c>
    </row>
    <row r="109" spans="1:7" ht="17.100000000000001" customHeight="1">
      <c r="A109" s="3" t="s">
        <v>110</v>
      </c>
      <c r="B109" s="19">
        <f>VLOOKUP(A109,南日本!R17:T60,2,FALSE)</f>
        <v>570</v>
      </c>
      <c r="C109" s="29">
        <f>VLOOKUP(A109,朝日!S15:V59,2,FALSE)</f>
        <v>10</v>
      </c>
      <c r="D109" s="8">
        <f>VLOOKUP(A109,読売!S10:V52,3,FALSE)</f>
        <v>10</v>
      </c>
      <c r="E109" s="8">
        <v>0</v>
      </c>
      <c r="F109" s="42">
        <f>VLOOKUP(A109,日経!S33:V53,3,FALSE)</f>
        <v>10</v>
      </c>
      <c r="G109" s="48">
        <f>SUM(B109:F109)</f>
        <v>600</v>
      </c>
    </row>
    <row r="110" spans="1:7" ht="17.100000000000001" customHeight="1">
      <c r="A110" s="444"/>
      <c r="B110" s="446"/>
      <c r="C110" s="447"/>
      <c r="D110" s="448"/>
      <c r="E110" s="448"/>
      <c r="F110" s="449"/>
      <c r="G110" s="450"/>
    </row>
    <row r="111" spans="1:7" ht="17.100000000000001" customHeight="1">
      <c r="A111" s="444"/>
      <c r="B111" s="446"/>
      <c r="C111" s="447"/>
      <c r="D111" s="448"/>
      <c r="E111" s="448"/>
      <c r="F111" s="449"/>
      <c r="G111" s="450"/>
    </row>
    <row r="112" spans="1:7" ht="17.100000000000001" customHeight="1">
      <c r="A112" s="444"/>
      <c r="B112" s="446"/>
      <c r="C112" s="447"/>
      <c r="D112" s="448"/>
      <c r="E112" s="448"/>
      <c r="F112" s="449"/>
      <c r="G112" s="450"/>
    </row>
    <row r="113" spans="1:7" ht="17.100000000000001" customHeight="1">
      <c r="A113" s="140" t="s">
        <v>641</v>
      </c>
      <c r="B113" s="139" t="s">
        <v>0</v>
      </c>
      <c r="C113" s="53" t="s">
        <v>1</v>
      </c>
      <c r="D113" s="54" t="s">
        <v>2</v>
      </c>
      <c r="E113" s="55" t="s">
        <v>3</v>
      </c>
      <c r="F113" s="150" t="s">
        <v>4</v>
      </c>
      <c r="G113" s="13" t="s">
        <v>5</v>
      </c>
    </row>
    <row r="114" spans="1:7" ht="17.100000000000001" customHeight="1">
      <c r="A114" s="132" t="s">
        <v>111</v>
      </c>
      <c r="B114" s="133"/>
      <c r="C114" s="133"/>
      <c r="D114" s="133"/>
      <c r="E114" s="133"/>
      <c r="F114" s="133"/>
      <c r="G114" s="134"/>
    </row>
    <row r="115" spans="1:7" ht="17.100000000000001" customHeight="1">
      <c r="A115" s="1" t="s">
        <v>711</v>
      </c>
      <c r="B115" s="17">
        <f>VLOOKUP(A115,南日本!R20:T63,2,FALSE)</f>
        <v>480</v>
      </c>
      <c r="C115" s="459" t="str">
        <f>VLOOKUP(A115,朝日!S18:V62,2,FALSE)</f>
        <v>-</v>
      </c>
      <c r="D115" s="6">
        <f>VLOOKUP(A115,読売!S13:V55,3,FALSE)</f>
        <v>10</v>
      </c>
      <c r="E115" s="7">
        <v>0</v>
      </c>
      <c r="F115" s="39">
        <f>VLOOKUP(A115,日経!X8:Z49,2,FALSE)</f>
        <v>10</v>
      </c>
      <c r="G115" s="46">
        <f>SUM(B115:F115)</f>
        <v>500</v>
      </c>
    </row>
    <row r="116" spans="1:7" ht="17.100000000000001" customHeight="1">
      <c r="A116" s="2" t="s">
        <v>112</v>
      </c>
      <c r="B116" s="18">
        <f>VLOOKUP(A116,南日本!R21:T64,2,FALSE)</f>
        <v>2530</v>
      </c>
      <c r="C116" s="422">
        <f>VLOOKUP(A116,朝日!S19:V63,2,FALSE)</f>
        <v>90</v>
      </c>
      <c r="D116" s="7">
        <v>0</v>
      </c>
      <c r="E116" s="7">
        <f>VLOOKUP(A116,毎日!X19:Z64,2,FALSE)</f>
        <v>40</v>
      </c>
      <c r="F116" s="41">
        <f>VLOOKUP(A116,日経!X9:Z50,2,FALSE)</f>
        <v>100</v>
      </c>
      <c r="G116" s="47">
        <f t="shared" ref="G116:G124" si="5">SUM(B116:F116)</f>
        <v>2760</v>
      </c>
    </row>
    <row r="117" spans="1:7" ht="17.100000000000001" customHeight="1">
      <c r="A117" s="2" t="s">
        <v>113</v>
      </c>
      <c r="B117" s="18">
        <f>VLOOKUP(A117,南日本!R22:T65,2,FALSE)</f>
        <v>1290</v>
      </c>
      <c r="C117" s="26">
        <f>VLOOKUP(A117,朝日!S20:V64,2,FALSE)</f>
        <v>30</v>
      </c>
      <c r="D117" s="7">
        <v>0</v>
      </c>
      <c r="E117" s="7">
        <f>VLOOKUP(A117,毎日!X20:Z65,2,FALSE)</f>
        <v>10</v>
      </c>
      <c r="F117" s="41">
        <f>VLOOKUP(A117,日経!X10:Z52,2,FALSE)</f>
        <v>30</v>
      </c>
      <c r="G117" s="47">
        <f t="shared" si="5"/>
        <v>1360</v>
      </c>
    </row>
    <row r="118" spans="1:7" ht="17.100000000000001" customHeight="1">
      <c r="A118" s="2" t="s">
        <v>114</v>
      </c>
      <c r="B118" s="18">
        <f>VLOOKUP(A118,南日本!R23:T66,2,FALSE)</f>
        <v>1950</v>
      </c>
      <c r="C118" s="434">
        <f>VLOOKUP(A118,朝日!S21:V65,2,FALSE)</f>
        <v>60</v>
      </c>
      <c r="D118" s="7">
        <v>0</v>
      </c>
      <c r="E118" s="7">
        <f>VLOOKUP(A118,毎日!X21:Z66,2,FALSE)</f>
        <v>20</v>
      </c>
      <c r="F118" s="41">
        <f>VLOOKUP(A118,日経!X11:Z53,2,FALSE)</f>
        <v>60</v>
      </c>
      <c r="G118" s="47">
        <f t="shared" si="5"/>
        <v>2090</v>
      </c>
    </row>
    <row r="119" spans="1:7" ht="17.100000000000001" customHeight="1">
      <c r="A119" s="2" t="s">
        <v>115</v>
      </c>
      <c r="B119" s="18">
        <f>VLOOKUP(A119,南日本!R24:T67,2,FALSE)</f>
        <v>1420</v>
      </c>
      <c r="C119" s="434">
        <f>VLOOKUP(A119,朝日!S22:V66,2,FALSE)</f>
        <v>40</v>
      </c>
      <c r="D119" s="7">
        <v>0</v>
      </c>
      <c r="E119" s="7">
        <f>VLOOKUP(A119,毎日!X22:Z67,2,FALSE)</f>
        <v>10</v>
      </c>
      <c r="F119" s="41">
        <f>VLOOKUP(A119,日経!X12:Z53,2,FALSE)</f>
        <v>30</v>
      </c>
      <c r="G119" s="47">
        <f t="shared" si="5"/>
        <v>1500</v>
      </c>
    </row>
    <row r="120" spans="1:7" ht="17.100000000000001" customHeight="1">
      <c r="A120" s="2" t="s">
        <v>116</v>
      </c>
      <c r="B120" s="18">
        <f>VLOOKUP(A120,南日本!R25:T68,2,FALSE)</f>
        <v>930</v>
      </c>
      <c r="C120" s="434">
        <f>VLOOKUP(A120,朝日!S23:V67,2,FALSE)</f>
        <v>10</v>
      </c>
      <c r="D120" s="7">
        <v>0</v>
      </c>
      <c r="E120" s="488">
        <v>0</v>
      </c>
      <c r="F120" s="41">
        <f>VLOOKUP(A120,日経!X13:Z53,2,FALSE)</f>
        <v>10</v>
      </c>
      <c r="G120" s="47">
        <f t="shared" si="5"/>
        <v>950</v>
      </c>
    </row>
    <row r="121" spans="1:7" ht="17.100000000000001" customHeight="1">
      <c r="A121" s="2" t="s">
        <v>117</v>
      </c>
      <c r="B121" s="18">
        <f>VLOOKUP(A121,南日本!R26:T69,2,FALSE)</f>
        <v>500</v>
      </c>
      <c r="C121" s="434">
        <f>VLOOKUP(A121,朝日!S24:V68,2,FALSE)</f>
        <v>20</v>
      </c>
      <c r="D121" s="7">
        <v>0</v>
      </c>
      <c r="E121" s="488">
        <f>VLOOKUP(A121,毎日!X24:Z69,2,FALSE)</f>
        <v>10</v>
      </c>
      <c r="F121" s="41">
        <f>VLOOKUP(A121,日経!X14:Z53,2,FALSE)</f>
        <v>10</v>
      </c>
      <c r="G121" s="47">
        <f t="shared" si="5"/>
        <v>540</v>
      </c>
    </row>
    <row r="122" spans="1:7" ht="17.100000000000001" customHeight="1">
      <c r="A122" s="2" t="s">
        <v>718</v>
      </c>
      <c r="B122" s="18">
        <f>VLOOKUP(A122,南日本!R27:T70,2,FALSE)</f>
        <v>1260</v>
      </c>
      <c r="C122" s="434">
        <f>VLOOKUP(A122,朝日!S25:V69,2,FALSE)</f>
        <v>20</v>
      </c>
      <c r="D122" s="7">
        <v>0</v>
      </c>
      <c r="E122" s="7">
        <f>VLOOKUP(A122,毎日!X25:Z70,2,FALSE)</f>
        <v>10</v>
      </c>
      <c r="F122" s="41">
        <f>VLOOKUP(A122,日経!X15:Z53,2,FALSE)</f>
        <v>30</v>
      </c>
      <c r="G122" s="47">
        <f t="shared" si="5"/>
        <v>1320</v>
      </c>
    </row>
    <row r="123" spans="1:7" ht="17.100000000000001" customHeight="1">
      <c r="A123" s="2" t="s">
        <v>119</v>
      </c>
      <c r="B123" s="18">
        <f>VLOOKUP(A123,南日本!R28:T71,2,FALSE)</f>
        <v>1590</v>
      </c>
      <c r="C123" s="434">
        <f>VLOOKUP(A123,朝日!S26:V70,2,FALSE)</f>
        <v>20</v>
      </c>
      <c r="D123" s="389">
        <f>VLOOKUP(A123,読売!S21:V63,3,FALSE)</f>
        <v>30</v>
      </c>
      <c r="E123" s="7">
        <f>VLOOKUP(A123,毎日!X26:Z71,2,FALSE)</f>
        <v>10</v>
      </c>
      <c r="F123" s="41">
        <f>VLOOKUP(A123,日経!X16:Z53,2,FALSE)</f>
        <v>20</v>
      </c>
      <c r="G123" s="47">
        <f t="shared" si="5"/>
        <v>1670</v>
      </c>
    </row>
    <row r="124" spans="1:7" ht="17.100000000000001" customHeight="1">
      <c r="A124" s="3" t="s">
        <v>120</v>
      </c>
      <c r="B124" s="18">
        <f>VLOOKUP(A124,南日本!R29:T72,2,FALSE)</f>
        <v>790</v>
      </c>
      <c r="C124" s="434">
        <f>VLOOKUP(A124,朝日!S27:V71,2,FALSE)</f>
        <v>10</v>
      </c>
      <c r="D124" s="389">
        <v>0</v>
      </c>
      <c r="E124" s="7">
        <v>0</v>
      </c>
      <c r="F124" s="151">
        <f>VLOOKUP(A124,日経!X17:Z53,2,FALSE)</f>
        <v>10</v>
      </c>
      <c r="G124" s="48">
        <f t="shared" si="5"/>
        <v>810</v>
      </c>
    </row>
    <row r="125" spans="1:7" ht="17.100000000000001" customHeight="1">
      <c r="A125" s="136" t="s">
        <v>121</v>
      </c>
      <c r="B125" s="135"/>
      <c r="C125" s="135"/>
      <c r="D125" s="135"/>
      <c r="E125" s="135"/>
      <c r="F125" s="135"/>
      <c r="G125" s="137"/>
    </row>
    <row r="126" spans="1:7" ht="17.100000000000001" customHeight="1">
      <c r="A126" s="1" t="s">
        <v>122</v>
      </c>
      <c r="B126" s="17">
        <f>VLOOKUP(A126,南日本!R31:T74,2,FALSE)</f>
        <v>960</v>
      </c>
      <c r="C126" s="27">
        <f>VLOOKUP(A126,朝日!S29:V73,2,FALSE)</f>
        <v>20</v>
      </c>
      <c r="D126" s="6">
        <f>VLOOKUP(A126,読売!S24:V66,3,FALSE)</f>
        <v>40</v>
      </c>
      <c r="E126" s="6">
        <f>VLOOKUP(A126,毎日!X29:Z74,2,FALSE)</f>
        <v>10</v>
      </c>
      <c r="F126" s="39">
        <f>VLOOKUP(A126,日経!X19:Z53,2,FALSE)</f>
        <v>20</v>
      </c>
      <c r="G126" s="46">
        <f>SUM(B126:F126)</f>
        <v>1050</v>
      </c>
    </row>
    <row r="127" spans="1:7" ht="17.100000000000001" customHeight="1">
      <c r="A127" s="2" t="s">
        <v>123</v>
      </c>
      <c r="B127" s="18">
        <f>VLOOKUP(A127,南日本!R32:T75,2,FALSE)</f>
        <v>820</v>
      </c>
      <c r="C127" s="422">
        <f>VLOOKUP(A127,朝日!S30:V74,2,FALSE)</f>
        <v>10</v>
      </c>
      <c r="D127" s="7">
        <f>VLOOKUP(A127,読売!S25:V67,3,FALSE)</f>
        <v>10</v>
      </c>
      <c r="E127" s="7">
        <f>VLOOKUP(A127,毎日!X30:Z75,2,FALSE)</f>
        <v>10</v>
      </c>
      <c r="F127" s="41">
        <f>VLOOKUP(A127,日経!X20:Z53,2,FALSE)</f>
        <v>10</v>
      </c>
      <c r="G127" s="47">
        <f t="shared" ref="G127:G132" si="6">SUM(B127:F127)</f>
        <v>860</v>
      </c>
    </row>
    <row r="128" spans="1:7" ht="17.100000000000001" customHeight="1">
      <c r="A128" s="2" t="s">
        <v>124</v>
      </c>
      <c r="B128" s="18">
        <f>VLOOKUP(A128,南日本!R33:T76,2,FALSE)</f>
        <v>390</v>
      </c>
      <c r="C128" s="26">
        <v>0</v>
      </c>
      <c r="D128" s="7">
        <v>0</v>
      </c>
      <c r="E128" s="7">
        <v>0</v>
      </c>
      <c r="F128" s="41">
        <f>VLOOKUP(A128,日経!X21:Z53,2,FALSE)</f>
        <v>10</v>
      </c>
      <c r="G128" s="47">
        <f t="shared" si="6"/>
        <v>400</v>
      </c>
    </row>
    <row r="129" spans="1:7" ht="17.100000000000001" customHeight="1">
      <c r="A129" s="2" t="s">
        <v>125</v>
      </c>
      <c r="B129" s="18">
        <f>VLOOKUP(A129,南日本!R34:T77,2,FALSE)</f>
        <v>810</v>
      </c>
      <c r="C129" s="434">
        <f>VLOOKUP(A129,朝日!S32:V76,2,FALSE)</f>
        <v>10</v>
      </c>
      <c r="D129" s="7">
        <f>VLOOKUP(A129,読売!S27:V69,3,FALSE)</f>
        <v>10</v>
      </c>
      <c r="E129" s="7">
        <v>0</v>
      </c>
      <c r="F129" s="41">
        <f>VLOOKUP(A129,日経!X22:Z53,2,FALSE)</f>
        <v>10</v>
      </c>
      <c r="G129" s="47">
        <f t="shared" si="6"/>
        <v>840</v>
      </c>
    </row>
    <row r="130" spans="1:7" ht="17.100000000000001" customHeight="1">
      <c r="A130" s="2" t="s">
        <v>126</v>
      </c>
      <c r="B130" s="18">
        <f>VLOOKUP(A130,南日本!R35:T78,2,FALSE)</f>
        <v>300</v>
      </c>
      <c r="C130" s="434">
        <v>0</v>
      </c>
      <c r="D130" s="7">
        <f>VLOOKUP(A130,読売!S28:V70,3,FALSE)</f>
        <v>10</v>
      </c>
      <c r="E130" s="7">
        <v>0</v>
      </c>
      <c r="F130" s="41">
        <v>0</v>
      </c>
      <c r="G130" s="47">
        <f t="shared" si="6"/>
        <v>310</v>
      </c>
    </row>
    <row r="131" spans="1:7" ht="17.100000000000001" customHeight="1">
      <c r="A131" s="2" t="s">
        <v>127</v>
      </c>
      <c r="B131" s="18">
        <f>VLOOKUP(A131,南日本!R36:T79,2,FALSE)</f>
        <v>1670</v>
      </c>
      <c r="C131" s="434">
        <f>VLOOKUP(A131,朝日!S34:V78,2,FALSE)</f>
        <v>30</v>
      </c>
      <c r="D131" s="7">
        <v>0</v>
      </c>
      <c r="E131" s="7">
        <f>VLOOKUP(A131,毎日!X34:Z79,2,FALSE)</f>
        <v>10</v>
      </c>
      <c r="F131" s="41">
        <f>VLOOKUP(A131,日経!X24:Z53,2,FALSE)</f>
        <v>30</v>
      </c>
      <c r="G131" s="47">
        <f t="shared" si="6"/>
        <v>1740</v>
      </c>
    </row>
    <row r="132" spans="1:7" ht="17.100000000000001" customHeight="1">
      <c r="A132" s="3" t="s">
        <v>128</v>
      </c>
      <c r="B132" s="18">
        <f>VLOOKUP(A132,南日本!R37:T80,2,FALSE)</f>
        <v>380</v>
      </c>
      <c r="C132" s="434">
        <f>VLOOKUP(A132,朝日!S35:V79,2,FALSE)</f>
        <v>10</v>
      </c>
      <c r="D132" s="389">
        <f>VLOOKUP(A132,読売!S30:V72,3,FALSE)</f>
        <v>10</v>
      </c>
      <c r="E132" s="7">
        <v>0</v>
      </c>
      <c r="F132" s="41">
        <f>VLOOKUP(A132,日経!X25:Z53,2,FALSE)</f>
        <v>10</v>
      </c>
      <c r="G132" s="48">
        <f t="shared" si="6"/>
        <v>410</v>
      </c>
    </row>
    <row r="133" spans="1:7" ht="17.100000000000001" customHeight="1">
      <c r="A133" s="132" t="s">
        <v>129</v>
      </c>
      <c r="B133" s="133"/>
      <c r="C133" s="133"/>
      <c r="D133" s="133"/>
      <c r="E133" s="133"/>
      <c r="F133" s="133"/>
      <c r="G133" s="134"/>
    </row>
    <row r="134" spans="1:7" ht="17.100000000000001" customHeight="1">
      <c r="A134" s="1" t="s">
        <v>130</v>
      </c>
      <c r="B134" s="17">
        <f>VLOOKUP(A134,南日本!U10:W47,2,FALSE)</f>
        <v>160</v>
      </c>
      <c r="C134" s="27">
        <f>VLOOKUP(A134,朝日!S37:V81,2,FALSE)</f>
        <v>10</v>
      </c>
      <c r="D134" s="7">
        <f>VLOOKUP(A134,読売!S32:V74,3,FALSE)</f>
        <v>10</v>
      </c>
      <c r="E134" s="6">
        <v>0</v>
      </c>
      <c r="F134" s="39">
        <v>0</v>
      </c>
      <c r="G134" s="46">
        <f>SUM(B134:F134)</f>
        <v>180</v>
      </c>
    </row>
    <row r="135" spans="1:7" ht="17.100000000000001" customHeight="1">
      <c r="A135" s="2" t="s">
        <v>131</v>
      </c>
      <c r="B135" s="18">
        <f>VLOOKUP(A135,南日本!U11:W48,2,FALSE)</f>
        <v>1850</v>
      </c>
      <c r="C135" s="422">
        <f>VLOOKUP(A135,朝日!S38:V82,2,FALSE)</f>
        <v>50</v>
      </c>
      <c r="D135" s="7">
        <f>VLOOKUP(A135,読売!S33:V75,3,FALSE)</f>
        <v>70</v>
      </c>
      <c r="E135" s="7">
        <f>VLOOKUP(A135,毎日!AB9:AD35,2,FALSE)</f>
        <v>20</v>
      </c>
      <c r="F135" s="41">
        <f>VLOOKUP(A135,日経!X28:Z53,2,FALSE)</f>
        <v>40</v>
      </c>
      <c r="G135" s="47">
        <f>SUM(B135:F135)</f>
        <v>2030</v>
      </c>
    </row>
    <row r="136" spans="1:7" ht="17.100000000000001" customHeight="1">
      <c r="A136" s="3" t="s">
        <v>132</v>
      </c>
      <c r="B136" s="381">
        <f>VLOOKUP(A136,南日本!U12:W48,2,FALSE)</f>
        <v>220</v>
      </c>
      <c r="C136" s="434">
        <f>VLOOKUP(A136,朝日!S39:V83,2,FALSE)</f>
        <v>10</v>
      </c>
      <c r="D136" s="7">
        <f>VLOOKUP(A136,読売!S34:V76,3,FALSE)</f>
        <v>10</v>
      </c>
      <c r="E136" s="389">
        <v>0</v>
      </c>
      <c r="F136" s="41">
        <f>VLOOKUP(A136,日経!X29:Z53,2,FALSE)</f>
        <v>10</v>
      </c>
      <c r="G136" s="48">
        <f>SUM(B136:F136)</f>
        <v>250</v>
      </c>
    </row>
    <row r="137" spans="1:7" ht="17.100000000000001" customHeight="1">
      <c r="A137" s="132" t="s">
        <v>133</v>
      </c>
      <c r="B137" s="133"/>
      <c r="C137" s="133"/>
      <c r="D137" s="133"/>
      <c r="E137" s="133"/>
      <c r="F137" s="133"/>
      <c r="G137" s="134"/>
    </row>
    <row r="138" spans="1:7" ht="17.100000000000001" customHeight="1">
      <c r="A138" s="4" t="s">
        <v>134</v>
      </c>
      <c r="B138" s="17">
        <f>VLOOKUP(A138,南日本!U14:W49,2,FALSE)</f>
        <v>1090</v>
      </c>
      <c r="C138" s="34">
        <f>VLOOKUP(A138,朝日!X8:Z36,2,FALSE)</f>
        <v>30</v>
      </c>
      <c r="D138" s="7">
        <v>0</v>
      </c>
      <c r="E138" s="7">
        <f>VLOOKUP(A138,毎日!AB12:AD38,2,FALSE)</f>
        <v>10</v>
      </c>
      <c r="F138" s="41">
        <f>VLOOKUP(A138,日経!X31:Z53,2,FALSE)</f>
        <v>30</v>
      </c>
      <c r="G138" s="44">
        <f>SUM(B138:F138)</f>
        <v>1160</v>
      </c>
    </row>
    <row r="139" spans="1:7" ht="17.100000000000001" customHeight="1">
      <c r="A139" s="132" t="s">
        <v>135</v>
      </c>
      <c r="B139" s="133"/>
      <c r="C139" s="133"/>
      <c r="D139" s="135"/>
      <c r="E139" s="133"/>
      <c r="F139" s="133"/>
      <c r="G139" s="137"/>
    </row>
    <row r="140" spans="1:7" ht="17.100000000000001" customHeight="1">
      <c r="A140" s="1" t="s">
        <v>136</v>
      </c>
      <c r="B140" s="17">
        <f>VLOOKUP(A140,南日本!U16:W51,2,FALSE)</f>
        <v>670</v>
      </c>
      <c r="C140" s="35">
        <f>VLOOKUP(A140,朝日!X10:Z38,2,FALSE)</f>
        <v>10</v>
      </c>
      <c r="D140" s="6">
        <f>VLOOKUP(A140,読売!X8:AA34,3,FALSE)</f>
        <v>30</v>
      </c>
      <c r="E140" s="7">
        <f>VLOOKUP(A140,毎日!AB14:AD41,2,FALSE)</f>
        <v>10</v>
      </c>
      <c r="F140" s="41">
        <f>VLOOKUP(A140,日経!X33:Z53,2,FALSE)</f>
        <v>10</v>
      </c>
      <c r="G140" s="46">
        <f>SUM(B140:F140)</f>
        <v>730</v>
      </c>
    </row>
    <row r="141" spans="1:7" ht="17.100000000000001" customHeight="1">
      <c r="A141" s="2" t="s">
        <v>137</v>
      </c>
      <c r="B141" s="18">
        <f>VLOOKUP(A141,南日本!U17:W52,2,FALSE)</f>
        <v>430</v>
      </c>
      <c r="C141" s="26">
        <f>VLOOKUP(A141,朝日!X11:Z39,2,FALSE)</f>
        <v>10</v>
      </c>
      <c r="D141" s="7">
        <f>VLOOKUP(A141,読売!X9:AA35,3,FALSE)</f>
        <v>20</v>
      </c>
      <c r="E141" s="7">
        <f>VLOOKUP(A141,毎日!AB15:AD42,2,FALSE)</f>
        <v>10</v>
      </c>
      <c r="F141" s="41">
        <f>VLOOKUP(A141,日経!X34:Z53,2,FALSE)</f>
        <v>10</v>
      </c>
      <c r="G141" s="47">
        <f>SUM(B141:F141)</f>
        <v>480</v>
      </c>
    </row>
    <row r="142" spans="1:7" ht="17.100000000000001" customHeight="1">
      <c r="A142" s="2" t="s">
        <v>138</v>
      </c>
      <c r="B142" s="381">
        <f>VLOOKUP(A142,南日本!U18:W53,2,FALSE)</f>
        <v>560</v>
      </c>
      <c r="C142" s="26">
        <f>VLOOKUP(A142,朝日!X12:Z40,2,FALSE)</f>
        <v>20</v>
      </c>
      <c r="D142" s="7">
        <f>VLOOKUP(A142,読売!X10:AA36,3,FALSE)</f>
        <v>30</v>
      </c>
      <c r="E142" s="7">
        <f>VLOOKUP(A142,毎日!AB16:AD42,2,FALSE)</f>
        <v>10</v>
      </c>
      <c r="F142" s="41">
        <f>VLOOKUP(A142,日経!X35:Z53,2,FALSE)</f>
        <v>20</v>
      </c>
      <c r="G142" s="47">
        <f>SUM(B142:F142)</f>
        <v>640</v>
      </c>
    </row>
    <row r="143" spans="1:7" ht="17.100000000000001" customHeight="1">
      <c r="A143" s="3" t="s">
        <v>139</v>
      </c>
      <c r="B143" s="411">
        <f>VLOOKUP(A143,南日本!U19:W54,2,FALSE)</f>
        <v>430</v>
      </c>
      <c r="C143" s="393">
        <f>VLOOKUP(A143,朝日!X13:Z41,2,FALSE)</f>
        <v>20</v>
      </c>
      <c r="D143" s="390">
        <f>VLOOKUP(A143,読売!X11:AA37,3,FALSE)</f>
        <v>30</v>
      </c>
      <c r="E143" s="7" t="str">
        <f>VLOOKUP(A143,毎日!AB17:AD43,2,FALSE)</f>
        <v>不可</v>
      </c>
      <c r="F143" s="41">
        <f>VLOOKUP(A143,日経!X36:Z54,2,FALSE)</f>
        <v>20</v>
      </c>
      <c r="G143" s="48">
        <f>SUM(B143:F143)</f>
        <v>500</v>
      </c>
    </row>
    <row r="144" spans="1:7" ht="17.100000000000001" customHeight="1">
      <c r="A144" s="132" t="s">
        <v>140</v>
      </c>
      <c r="B144" s="133"/>
      <c r="C144" s="133"/>
      <c r="D144" s="133"/>
      <c r="E144" s="133"/>
      <c r="F144" s="133"/>
      <c r="G144" s="134"/>
    </row>
    <row r="145" spans="1:7" ht="17.100000000000001" customHeight="1">
      <c r="A145" s="4" t="s">
        <v>141</v>
      </c>
      <c r="B145" s="17">
        <f>VLOOKUP(A145,南日本!U21:W56,2,FALSE)</f>
        <v>490</v>
      </c>
      <c r="C145" s="34">
        <v>0</v>
      </c>
      <c r="D145" s="6">
        <v>0</v>
      </c>
      <c r="E145" s="7">
        <v>0</v>
      </c>
      <c r="F145" s="40">
        <f>VLOOKUP(A145,日経!AB8:AD27,2,FALSE)</f>
        <v>120</v>
      </c>
      <c r="G145" s="44">
        <f>SUM(B145:F145)</f>
        <v>610</v>
      </c>
    </row>
    <row r="146" spans="1:7" ht="17.100000000000001" customHeight="1">
      <c r="A146" s="132" t="s">
        <v>142</v>
      </c>
      <c r="B146" s="133"/>
      <c r="C146" s="133"/>
      <c r="D146" s="133"/>
      <c r="E146" s="133"/>
      <c r="F146" s="133"/>
      <c r="G146" s="134"/>
    </row>
    <row r="147" spans="1:7" ht="17.100000000000001" customHeight="1">
      <c r="A147" s="1" t="s">
        <v>143</v>
      </c>
      <c r="B147" s="17">
        <f>VLOOKUP(A147,南日本!U23:W58,2,FALSE)</f>
        <v>70</v>
      </c>
      <c r="C147" s="27">
        <f>VLOOKUP(A147,朝日!X17:Z45,2,FALSE)</f>
        <v>10</v>
      </c>
      <c r="D147" s="6">
        <v>0</v>
      </c>
      <c r="E147" s="6">
        <v>0</v>
      </c>
      <c r="F147" s="431">
        <f>VLOOKUP(A147,日経!AB10:AD29,2,FALSE)</f>
        <v>10</v>
      </c>
      <c r="G147" s="46">
        <f>SUM(B147:F147)</f>
        <v>90</v>
      </c>
    </row>
    <row r="148" spans="1:7" ht="17.100000000000001" customHeight="1">
      <c r="A148" s="2" t="s">
        <v>144</v>
      </c>
      <c r="B148" s="18">
        <f>VLOOKUP(A148,南日本!U24:W59,2,FALSE)</f>
        <v>170</v>
      </c>
      <c r="C148" s="26">
        <v>0</v>
      </c>
      <c r="D148" s="7">
        <f>VLOOKUP(A148,読売!X16:AA42,3,FALSE)</f>
        <v>30</v>
      </c>
      <c r="E148" s="7">
        <v>0</v>
      </c>
      <c r="F148" s="432">
        <v>0</v>
      </c>
      <c r="G148" s="47">
        <f t="shared" ref="G148:G154" si="7">SUM(B148:F148)</f>
        <v>200</v>
      </c>
    </row>
    <row r="149" spans="1:7" ht="17.100000000000001" customHeight="1">
      <c r="A149" s="2" t="s">
        <v>145</v>
      </c>
      <c r="B149" s="18">
        <f>VLOOKUP(A149,南日本!U25:W60,2,FALSE)</f>
        <v>220</v>
      </c>
      <c r="C149" s="26">
        <v>0</v>
      </c>
      <c r="D149" s="7">
        <v>0</v>
      </c>
      <c r="E149" s="174">
        <v>0</v>
      </c>
      <c r="F149" s="432">
        <f>VLOOKUP(A149,日経!AB12:AD31,2,FALSE)</f>
        <v>20</v>
      </c>
      <c r="G149" s="47">
        <f t="shared" si="7"/>
        <v>240</v>
      </c>
    </row>
    <row r="150" spans="1:7" ht="17.100000000000001" customHeight="1">
      <c r="A150" s="2" t="s">
        <v>146</v>
      </c>
      <c r="B150" s="18">
        <f>VLOOKUP(A150,南日本!U26:W61,2,FALSE)</f>
        <v>140</v>
      </c>
      <c r="C150" s="26">
        <v>0</v>
      </c>
      <c r="D150" s="7">
        <v>0</v>
      </c>
      <c r="E150" s="7">
        <v>0</v>
      </c>
      <c r="F150" s="41">
        <f>VLOOKUP(A150,日経!AB13:AD32,2,FALSE)</f>
        <v>10</v>
      </c>
      <c r="G150" s="47">
        <f t="shared" si="7"/>
        <v>150</v>
      </c>
    </row>
    <row r="151" spans="1:7" ht="17.100000000000001" customHeight="1">
      <c r="A151" s="2" t="s">
        <v>147</v>
      </c>
      <c r="B151" s="18">
        <f>VLOOKUP(A151,南日本!U27:W62,2,FALSE)</f>
        <v>110</v>
      </c>
      <c r="C151" s="26">
        <v>0</v>
      </c>
      <c r="D151" s="7">
        <v>0</v>
      </c>
      <c r="E151" s="7">
        <v>0</v>
      </c>
      <c r="F151" s="433">
        <f>VLOOKUP(A151,日経!AB14:AD33,2,FALSE)</f>
        <v>10</v>
      </c>
      <c r="G151" s="47">
        <f t="shared" si="7"/>
        <v>120</v>
      </c>
    </row>
    <row r="152" spans="1:7" ht="17.100000000000001" customHeight="1">
      <c r="A152" s="2" t="s">
        <v>148</v>
      </c>
      <c r="B152" s="381">
        <f>VLOOKUP(A152,南日本!U28:W63,2,FALSE)</f>
        <v>170</v>
      </c>
      <c r="C152" s="26">
        <f>VLOOKUP(A152,朝日!X22:Z50,2,FALSE)</f>
        <v>20</v>
      </c>
      <c r="D152" s="7">
        <f>VLOOKUP(A152,読売!X20:AA46,3,FALSE)</f>
        <v>10</v>
      </c>
      <c r="E152" s="7">
        <v>0</v>
      </c>
      <c r="F152" s="432">
        <f>VLOOKUP(A152,日経!AB15:AD34,2,FALSE)</f>
        <v>10</v>
      </c>
      <c r="G152" s="47">
        <f t="shared" si="7"/>
        <v>210</v>
      </c>
    </row>
    <row r="153" spans="1:7" ht="17.100000000000001" customHeight="1">
      <c r="A153" s="2" t="s">
        <v>149</v>
      </c>
      <c r="B153" s="381">
        <f>VLOOKUP(A153,南日本!U29:W64,2,FALSE)</f>
        <v>110</v>
      </c>
      <c r="C153" s="26">
        <f>VLOOKUP(A153,朝日!X23:Z51,2,FALSE)</f>
        <v>10</v>
      </c>
      <c r="D153" s="7">
        <f>VLOOKUP(A153,読売!X21:AA47,3,FALSE)</f>
        <v>10</v>
      </c>
      <c r="E153" s="7">
        <v>0</v>
      </c>
      <c r="F153" s="432">
        <f>VLOOKUP(A153,日経!AB16:AD35,2,FALSE)</f>
        <v>20</v>
      </c>
      <c r="G153" s="47">
        <f t="shared" si="7"/>
        <v>150</v>
      </c>
    </row>
    <row r="154" spans="1:7" ht="17.100000000000001" customHeight="1">
      <c r="A154" s="3" t="s">
        <v>150</v>
      </c>
      <c r="B154" s="19">
        <f>VLOOKUP(A154,南日本!U30:W65,2,FALSE)</f>
        <v>90</v>
      </c>
      <c r="C154" s="29">
        <f>VLOOKUP(A154,朝日!X24:Z52,2,FALSE)</f>
        <v>10</v>
      </c>
      <c r="D154" s="8">
        <f>VLOOKUP(A154,読売!X22:AA48,3,FALSE)</f>
        <v>10</v>
      </c>
      <c r="E154" s="8">
        <v>0</v>
      </c>
      <c r="F154" s="42">
        <f>VLOOKUP(A154,日経!AB17:AD36,2,FALSE)</f>
        <v>20</v>
      </c>
      <c r="G154" s="48">
        <f t="shared" si="7"/>
        <v>130</v>
      </c>
    </row>
    <row r="155" spans="1:7" ht="17.100000000000001" customHeight="1"/>
    <row r="156" spans="1:7" ht="17.100000000000001" customHeight="1">
      <c r="A156" s="141" t="s">
        <v>654</v>
      </c>
      <c r="B156" s="22">
        <f>SUM(B6:B143)</f>
        <v>138420</v>
      </c>
      <c r="C156" s="22">
        <f t="shared" ref="C156:G156" si="8">SUM(C6:C143)</f>
        <v>3750</v>
      </c>
      <c r="D156" s="22">
        <f t="shared" si="8"/>
        <v>1520</v>
      </c>
      <c r="E156" s="22">
        <f>SUM(E6:E143)</f>
        <v>1040</v>
      </c>
      <c r="F156" s="22">
        <f>SUM(F6:F143)</f>
        <v>2890</v>
      </c>
      <c r="G156" s="22">
        <f t="shared" si="8"/>
        <v>147620</v>
      </c>
    </row>
    <row r="157" spans="1:7" ht="17.100000000000001" customHeight="1">
      <c r="A157" s="141" t="s">
        <v>655</v>
      </c>
      <c r="B157" s="22">
        <f t="shared" ref="B157:F157" si="9">SUM(B145:B154)</f>
        <v>1570</v>
      </c>
      <c r="C157" s="22">
        <f>SUM(C145:C154)</f>
        <v>50</v>
      </c>
      <c r="D157" s="22">
        <f>SUM(D145:D154)</f>
        <v>60</v>
      </c>
      <c r="E157" s="22">
        <f>SUM(E145:E154)</f>
        <v>0</v>
      </c>
      <c r="F157" s="22">
        <f t="shared" si="9"/>
        <v>220</v>
      </c>
      <c r="G157" s="22">
        <f>SUM(G145:G154)</f>
        <v>1900</v>
      </c>
    </row>
    <row r="158" spans="1:7" ht="17.100000000000001" customHeight="1"/>
    <row r="159" spans="1:7" ht="17.100000000000001" customHeight="1">
      <c r="A159" s="142" t="s">
        <v>5</v>
      </c>
      <c r="B159" s="22">
        <f t="shared" ref="B159:G159" si="10">SUM(B156:B157)</f>
        <v>139990</v>
      </c>
      <c r="C159" s="22">
        <f>SUM(C156:C157)</f>
        <v>3800</v>
      </c>
      <c r="D159" s="22">
        <f t="shared" si="10"/>
        <v>1580</v>
      </c>
      <c r="E159" s="22">
        <f t="shared" si="10"/>
        <v>1040</v>
      </c>
      <c r="F159" s="22">
        <f t="shared" si="10"/>
        <v>3110</v>
      </c>
      <c r="G159" s="22">
        <f t="shared" si="10"/>
        <v>149520</v>
      </c>
    </row>
  </sheetData>
  <mergeCells count="2">
    <mergeCell ref="A1:G1"/>
    <mergeCell ref="A3:G3"/>
  </mergeCells>
  <phoneticPr fontId="40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5"/>
  <sheetViews>
    <sheetView showZeros="0" zoomScale="60" zoomScaleNormal="60" workbookViewId="0">
      <selection activeCell="G9" sqref="G9:AF9"/>
    </sheetView>
  </sheetViews>
  <sheetFormatPr defaultRowHeight="18" customHeight="1"/>
  <cols>
    <col min="1" max="8" width="3.625" style="89" customWidth="1"/>
    <col min="9" max="16" width="4.5" style="89" customWidth="1"/>
    <col min="17" max="21" width="4.625" style="89" customWidth="1"/>
    <col min="22" max="25" width="5" style="89" customWidth="1"/>
    <col min="26" max="31" width="4.875" style="89" customWidth="1"/>
    <col min="32" max="32" width="4.75" style="89" customWidth="1"/>
    <col min="33" max="34" width="5" style="89" customWidth="1"/>
    <col min="35" max="35" width="16.25" style="89" customWidth="1"/>
    <col min="36" max="16384" width="9" style="89"/>
  </cols>
  <sheetData>
    <row r="1" spans="2:32" ht="50.1" customHeight="1" thickBot="1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058" t="s">
        <v>653</v>
      </c>
      <c r="N1" s="1058"/>
      <c r="O1" s="1058"/>
      <c r="P1" s="1058"/>
      <c r="Q1" s="1058"/>
      <c r="R1" s="1058"/>
      <c r="S1" s="1058"/>
      <c r="T1" s="1058"/>
      <c r="U1" s="1058"/>
      <c r="V1" s="1058"/>
      <c r="W1" s="1058"/>
      <c r="X1" s="138"/>
      <c r="Y1" s="138"/>
      <c r="Z1" s="138"/>
      <c r="AA1" s="1057" t="s">
        <v>914</v>
      </c>
      <c r="AB1" s="1057"/>
      <c r="AC1" s="1057"/>
      <c r="AD1" s="1057"/>
      <c r="AE1" s="1057"/>
      <c r="AF1" s="1057"/>
    </row>
    <row r="2" spans="2:32" ht="24.95" customHeight="1">
      <c r="B2" s="1059" t="s">
        <v>490</v>
      </c>
      <c r="C2" s="1060"/>
      <c r="D2" s="1060"/>
      <c r="E2" s="1060"/>
      <c r="F2" s="1061"/>
      <c r="G2" s="1068">
        <f>入力画面!C6</f>
        <v>0</v>
      </c>
      <c r="H2" s="1069"/>
      <c r="I2" s="1069"/>
      <c r="J2" s="1069"/>
      <c r="K2" s="1069"/>
      <c r="L2" s="1069"/>
      <c r="M2" s="1069"/>
      <c r="N2" s="1069"/>
      <c r="O2" s="1069"/>
      <c r="P2" s="1069"/>
      <c r="Q2" s="1069"/>
      <c r="R2" s="1069"/>
      <c r="S2" s="1069"/>
      <c r="T2" s="1069"/>
      <c r="U2" s="1003" t="s">
        <v>491</v>
      </c>
      <c r="V2" s="1015">
        <f>入力画面!C12</f>
        <v>0</v>
      </c>
      <c r="W2" s="1016"/>
      <c r="X2" s="1016"/>
      <c r="Y2" s="1016"/>
      <c r="Z2" s="1016"/>
      <c r="AA2" s="1016"/>
      <c r="AB2" s="1016"/>
      <c r="AC2" s="1016"/>
      <c r="AD2" s="1016"/>
      <c r="AE2" s="1016"/>
      <c r="AF2" s="1017"/>
    </row>
    <row r="3" spans="2:32" ht="24.95" customHeight="1">
      <c r="B3" s="1062"/>
      <c r="C3" s="1063"/>
      <c r="D3" s="1063"/>
      <c r="E3" s="1063"/>
      <c r="F3" s="1064"/>
      <c r="G3" s="1070"/>
      <c r="H3" s="1071"/>
      <c r="I3" s="1071"/>
      <c r="J3" s="1071"/>
      <c r="K3" s="1071"/>
      <c r="L3" s="1071"/>
      <c r="M3" s="1071"/>
      <c r="N3" s="1071"/>
      <c r="O3" s="1071"/>
      <c r="P3" s="1071"/>
      <c r="Q3" s="1071"/>
      <c r="R3" s="1071"/>
      <c r="S3" s="1071"/>
      <c r="T3" s="1071"/>
      <c r="U3" s="1004"/>
      <c r="V3" s="1018"/>
      <c r="W3" s="1019"/>
      <c r="X3" s="1019"/>
      <c r="Y3" s="1019"/>
      <c r="Z3" s="1019"/>
      <c r="AA3" s="1019"/>
      <c r="AB3" s="1019"/>
      <c r="AC3" s="1019"/>
      <c r="AD3" s="1019"/>
      <c r="AE3" s="1019"/>
      <c r="AF3" s="1020"/>
    </row>
    <row r="4" spans="2:32" ht="24.95" customHeight="1">
      <c r="B4" s="1062"/>
      <c r="C4" s="1063"/>
      <c r="D4" s="1063"/>
      <c r="E4" s="1063"/>
      <c r="F4" s="1064"/>
      <c r="G4" s="1070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04"/>
      <c r="V4" s="1018">
        <f>入力画面!C13</f>
        <v>0</v>
      </c>
      <c r="W4" s="1019"/>
      <c r="X4" s="1019"/>
      <c r="Y4" s="1019"/>
      <c r="Z4" s="1019"/>
      <c r="AA4" s="1019"/>
      <c r="AB4" s="1019"/>
      <c r="AC4" s="1019"/>
      <c r="AD4" s="1019"/>
      <c r="AE4" s="1019"/>
      <c r="AF4" s="1020"/>
    </row>
    <row r="5" spans="2:32" ht="24.95" customHeight="1">
      <c r="B5" s="1065"/>
      <c r="C5" s="1066"/>
      <c r="D5" s="1066"/>
      <c r="E5" s="1066"/>
      <c r="F5" s="1067"/>
      <c r="G5" s="1072"/>
      <c r="H5" s="1073"/>
      <c r="I5" s="1073"/>
      <c r="J5" s="1073"/>
      <c r="K5" s="1073"/>
      <c r="L5" s="1073"/>
      <c r="M5" s="1073"/>
      <c r="N5" s="1073"/>
      <c r="O5" s="1073"/>
      <c r="P5" s="1073"/>
      <c r="Q5" s="1073"/>
      <c r="R5" s="1073"/>
      <c r="S5" s="1073"/>
      <c r="T5" s="1073"/>
      <c r="U5" s="1005"/>
      <c r="V5" s="1021"/>
      <c r="W5" s="1022"/>
      <c r="X5" s="1022"/>
      <c r="Y5" s="1022"/>
      <c r="Z5" s="1022"/>
      <c r="AA5" s="1022"/>
      <c r="AB5" s="1022"/>
      <c r="AC5" s="1022"/>
      <c r="AD5" s="1022"/>
      <c r="AE5" s="1022"/>
      <c r="AF5" s="1023"/>
    </row>
    <row r="6" spans="2:32" ht="24.95" customHeight="1">
      <c r="B6" s="1085" t="s">
        <v>492</v>
      </c>
      <c r="C6" s="1086"/>
      <c r="D6" s="1086"/>
      <c r="E6" s="1086"/>
      <c r="F6" s="1086"/>
      <c r="G6" s="1083">
        <f>入力画面!C8</f>
        <v>0</v>
      </c>
      <c r="H6" s="1083"/>
      <c r="I6" s="1083"/>
      <c r="J6" s="1083"/>
      <c r="K6" s="1083"/>
      <c r="L6" s="1083"/>
      <c r="M6" s="1083"/>
      <c r="N6" s="1083"/>
      <c r="O6" s="1083"/>
      <c r="P6" s="1083"/>
      <c r="Q6" s="1083"/>
      <c r="R6" s="1083"/>
      <c r="S6" s="1083"/>
      <c r="T6" s="1012"/>
      <c r="U6" s="1004" t="s">
        <v>917</v>
      </c>
      <c r="V6" s="1006" t="s">
        <v>918</v>
      </c>
      <c r="W6" s="1007"/>
      <c r="X6" s="1007"/>
      <c r="Y6" s="1007"/>
      <c r="Z6" s="1007"/>
      <c r="AA6" s="1007"/>
      <c r="AB6" s="1007"/>
      <c r="AC6" s="1007"/>
      <c r="AD6" s="1007"/>
      <c r="AE6" s="1007"/>
      <c r="AF6" s="1008"/>
    </row>
    <row r="7" spans="2:32" ht="24.95" customHeight="1">
      <c r="B7" s="1088" t="s">
        <v>493</v>
      </c>
      <c r="C7" s="1084"/>
      <c r="D7" s="1084"/>
      <c r="E7" s="1084"/>
      <c r="F7" s="1084"/>
      <c r="G7" s="1081">
        <f>入力画面!C4</f>
        <v>0</v>
      </c>
      <c r="H7" s="1081"/>
      <c r="I7" s="1081"/>
      <c r="J7" s="1084" t="s">
        <v>487</v>
      </c>
      <c r="K7" s="1084"/>
      <c r="L7" s="1084"/>
      <c r="M7" s="1089">
        <f>入力画面!B4</f>
        <v>0</v>
      </c>
      <c r="N7" s="1090"/>
      <c r="O7" s="1090"/>
      <c r="P7" s="1090"/>
      <c r="Q7" s="1090"/>
      <c r="R7" s="1090"/>
      <c r="S7" s="1090"/>
      <c r="T7" s="1091"/>
      <c r="U7" s="1004"/>
      <c r="V7" s="1009" t="s">
        <v>695</v>
      </c>
      <c r="W7" s="1010"/>
      <c r="X7" s="1010"/>
      <c r="Y7" s="1010"/>
      <c r="Z7" s="1010"/>
      <c r="AA7" s="1010"/>
      <c r="AB7" s="1010"/>
      <c r="AC7" s="1010"/>
      <c r="AD7" s="1010"/>
      <c r="AE7" s="1010"/>
      <c r="AF7" s="1011"/>
    </row>
    <row r="8" spans="2:32" ht="24.95" customHeight="1">
      <c r="B8" s="1087" t="s">
        <v>494</v>
      </c>
      <c r="C8" s="1081"/>
      <c r="D8" s="1081"/>
      <c r="E8" s="1081"/>
      <c r="F8" s="1081"/>
      <c r="G8" s="1080">
        <f>M48</f>
        <v>0</v>
      </c>
      <c r="H8" s="1081"/>
      <c r="I8" s="1081"/>
      <c r="J8" s="1081"/>
      <c r="K8" s="1081"/>
      <c r="L8" s="1081"/>
      <c r="M8" s="1081"/>
      <c r="N8" s="1081"/>
      <c r="O8" s="1081"/>
      <c r="P8" s="1081"/>
      <c r="Q8" s="1081"/>
      <c r="R8" s="1081"/>
      <c r="S8" s="1081"/>
      <c r="T8" s="1082"/>
      <c r="U8" s="1005"/>
      <c r="V8" s="1012" t="s">
        <v>919</v>
      </c>
      <c r="W8" s="1013"/>
      <c r="X8" s="1013"/>
      <c r="Y8" s="1013"/>
      <c r="Z8" s="1013"/>
      <c r="AA8" s="1013"/>
      <c r="AB8" s="1013"/>
      <c r="AC8" s="1013"/>
      <c r="AD8" s="1013"/>
      <c r="AE8" s="1013"/>
      <c r="AF8" s="1014"/>
    </row>
    <row r="9" spans="2:32" ht="24.95" customHeight="1" thickBot="1">
      <c r="B9" s="1074" t="s">
        <v>495</v>
      </c>
      <c r="C9" s="1075"/>
      <c r="D9" s="1075"/>
      <c r="E9" s="1075"/>
      <c r="F9" s="1075"/>
      <c r="G9" s="1076">
        <f>入力画面!C10</f>
        <v>0</v>
      </c>
      <c r="H9" s="1077"/>
      <c r="I9" s="1077"/>
      <c r="J9" s="1077"/>
      <c r="K9" s="1077"/>
      <c r="L9" s="1077"/>
      <c r="M9" s="1077"/>
      <c r="N9" s="1077"/>
      <c r="O9" s="1077"/>
      <c r="P9" s="1077"/>
      <c r="Q9" s="1077"/>
      <c r="R9" s="1077"/>
      <c r="S9" s="1077"/>
      <c r="T9" s="1077"/>
      <c r="U9" s="1077"/>
      <c r="V9" s="1078"/>
      <c r="W9" s="1078"/>
      <c r="X9" s="1078"/>
      <c r="Y9" s="1078"/>
      <c r="Z9" s="1078"/>
      <c r="AA9" s="1078"/>
      <c r="AB9" s="1078"/>
      <c r="AC9" s="1078"/>
      <c r="AD9" s="1078"/>
      <c r="AE9" s="1078"/>
      <c r="AF9" s="1079"/>
    </row>
    <row r="10" spans="2:32" ht="25.9" customHeight="1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90"/>
      <c r="U10" s="90"/>
      <c r="V10" s="90"/>
      <c r="W10" s="90"/>
      <c r="X10" s="90"/>
      <c r="Y10" s="90"/>
      <c r="Z10" s="90"/>
      <c r="AA10" s="102"/>
      <c r="AB10" s="102"/>
      <c r="AC10" s="102"/>
      <c r="AD10" s="102"/>
      <c r="AE10" s="103"/>
      <c r="AF10" s="103"/>
    </row>
    <row r="11" spans="2:32" ht="27.6" customHeight="1">
      <c r="B11" s="1056" t="s">
        <v>496</v>
      </c>
      <c r="C11" s="1056"/>
      <c r="D11" s="1056"/>
      <c r="E11" s="1056"/>
      <c r="F11" s="1056"/>
      <c r="G11" s="1056"/>
      <c r="H11" s="1056"/>
      <c r="I11" s="1056" t="s">
        <v>497</v>
      </c>
      <c r="J11" s="1056"/>
      <c r="K11" s="1056"/>
      <c r="L11" s="1056"/>
      <c r="M11" s="1056" t="s">
        <v>494</v>
      </c>
      <c r="N11" s="1056"/>
      <c r="O11" s="1056"/>
      <c r="P11" s="1056"/>
      <c r="Q11" s="1056" t="s">
        <v>498</v>
      </c>
      <c r="R11" s="1056"/>
      <c r="S11" s="1056"/>
      <c r="T11" s="1056"/>
      <c r="U11" s="1056"/>
      <c r="V11" s="1056"/>
      <c r="W11" s="1056"/>
      <c r="X11" s="1056"/>
      <c r="Y11" s="1056"/>
      <c r="Z11" s="1056"/>
      <c r="AA11" s="1056"/>
      <c r="AB11" s="1056"/>
      <c r="AC11" s="1056"/>
      <c r="AD11" s="1056"/>
      <c r="AE11" s="1056"/>
      <c r="AF11" s="1056"/>
    </row>
    <row r="12" spans="2:32" ht="27" customHeight="1">
      <c r="B12" s="1053" t="s">
        <v>499</v>
      </c>
      <c r="C12" s="1053"/>
      <c r="D12" s="1053"/>
      <c r="E12" s="1053"/>
      <c r="F12" s="1053"/>
      <c r="G12" s="1053"/>
      <c r="H12" s="1053"/>
      <c r="I12" s="1052">
        <v>920</v>
      </c>
      <c r="J12" s="1052"/>
      <c r="K12" s="1052"/>
      <c r="L12" s="1052"/>
      <c r="M12" s="1052">
        <v>0</v>
      </c>
      <c r="N12" s="1052"/>
      <c r="O12" s="1052"/>
      <c r="P12" s="1052"/>
      <c r="Q12" s="1053" t="s">
        <v>920</v>
      </c>
      <c r="R12" s="1053"/>
      <c r="S12" s="1053"/>
      <c r="T12" s="1053"/>
      <c r="U12" s="1053"/>
      <c r="V12" s="1053"/>
      <c r="W12" s="1053"/>
      <c r="X12" s="1053"/>
      <c r="Y12" s="1053"/>
      <c r="Z12" s="1053"/>
      <c r="AA12" s="1053"/>
      <c r="AB12" s="1053"/>
      <c r="AC12" s="1053"/>
      <c r="AD12" s="1053"/>
      <c r="AE12" s="1053"/>
      <c r="AF12" s="1053"/>
    </row>
    <row r="13" spans="2:32" ht="27" customHeight="1">
      <c r="B13" s="1053" t="s">
        <v>500</v>
      </c>
      <c r="C13" s="1053"/>
      <c r="D13" s="1053"/>
      <c r="E13" s="1053"/>
      <c r="F13" s="1053"/>
      <c r="G13" s="1053"/>
      <c r="H13" s="1053"/>
      <c r="I13" s="1052">
        <v>920</v>
      </c>
      <c r="J13" s="1052"/>
      <c r="K13" s="1052"/>
      <c r="L13" s="1052"/>
      <c r="M13" s="1052">
        <v>0</v>
      </c>
      <c r="N13" s="1052"/>
      <c r="O13" s="1052"/>
      <c r="P13" s="1052"/>
      <c r="Q13" s="1053" t="s">
        <v>921</v>
      </c>
      <c r="R13" s="1053"/>
      <c r="S13" s="1053"/>
      <c r="T13" s="1053"/>
      <c r="U13" s="1053"/>
      <c r="V13" s="1053"/>
      <c r="W13" s="1053"/>
      <c r="X13" s="1053"/>
      <c r="Y13" s="1053"/>
      <c r="Z13" s="1053"/>
      <c r="AA13" s="1053"/>
      <c r="AB13" s="1053"/>
      <c r="AC13" s="1053"/>
      <c r="AD13" s="1053"/>
      <c r="AE13" s="1053"/>
      <c r="AF13" s="1053"/>
    </row>
    <row r="14" spans="2:32" ht="27" customHeight="1">
      <c r="B14" s="1053" t="s">
        <v>501</v>
      </c>
      <c r="C14" s="1053"/>
      <c r="D14" s="1053"/>
      <c r="E14" s="1053"/>
      <c r="F14" s="1053"/>
      <c r="G14" s="1053"/>
      <c r="H14" s="1053"/>
      <c r="I14" s="1052">
        <v>950</v>
      </c>
      <c r="J14" s="1052"/>
      <c r="K14" s="1052"/>
      <c r="L14" s="1052"/>
      <c r="M14" s="1052">
        <v>0</v>
      </c>
      <c r="N14" s="1052"/>
      <c r="O14" s="1052"/>
      <c r="P14" s="1052"/>
      <c r="Q14" s="1053" t="s">
        <v>930</v>
      </c>
      <c r="R14" s="1053"/>
      <c r="S14" s="1053"/>
      <c r="T14" s="1053"/>
      <c r="U14" s="1053"/>
      <c r="V14" s="1053"/>
      <c r="W14" s="1053"/>
      <c r="X14" s="1053"/>
      <c r="Y14" s="1053"/>
      <c r="Z14" s="1053"/>
      <c r="AA14" s="1053"/>
      <c r="AB14" s="1053"/>
      <c r="AC14" s="1053"/>
      <c r="AD14" s="1053"/>
      <c r="AE14" s="1053"/>
      <c r="AF14" s="1053"/>
    </row>
    <row r="15" spans="2:32" s="91" customFormat="1" ht="27" customHeight="1">
      <c r="B15" s="1053" t="s">
        <v>502</v>
      </c>
      <c r="C15" s="1053"/>
      <c r="D15" s="1053"/>
      <c r="E15" s="1053"/>
      <c r="F15" s="1053"/>
      <c r="G15" s="1053"/>
      <c r="H15" s="1053"/>
      <c r="I15" s="1052">
        <v>1420</v>
      </c>
      <c r="J15" s="1052"/>
      <c r="K15" s="1052"/>
      <c r="L15" s="1052"/>
      <c r="M15" s="1052">
        <v>0</v>
      </c>
      <c r="N15" s="1052"/>
      <c r="O15" s="1052"/>
      <c r="P15" s="1052"/>
      <c r="Q15" s="1053" t="s">
        <v>922</v>
      </c>
      <c r="R15" s="1053"/>
      <c r="S15" s="1053"/>
      <c r="T15" s="1053"/>
      <c r="U15" s="1053"/>
      <c r="V15" s="1053"/>
      <c r="W15" s="1053"/>
      <c r="X15" s="1053"/>
      <c r="Y15" s="1053"/>
      <c r="Z15" s="1053"/>
      <c r="AA15" s="1053"/>
      <c r="AB15" s="1053"/>
      <c r="AC15" s="1053"/>
      <c r="AD15" s="1053"/>
      <c r="AE15" s="1053"/>
      <c r="AF15" s="1053"/>
    </row>
    <row r="16" spans="2:32" ht="27" customHeight="1">
      <c r="B16" s="1053" t="s">
        <v>503</v>
      </c>
      <c r="C16" s="1053"/>
      <c r="D16" s="1053"/>
      <c r="E16" s="1053"/>
      <c r="F16" s="1053"/>
      <c r="G16" s="1053"/>
      <c r="H16" s="1053"/>
      <c r="I16" s="1052">
        <v>1080</v>
      </c>
      <c r="J16" s="1052"/>
      <c r="K16" s="1052"/>
      <c r="L16" s="1052"/>
      <c r="M16" s="1052">
        <v>0</v>
      </c>
      <c r="N16" s="1052"/>
      <c r="O16" s="1052"/>
      <c r="P16" s="1052"/>
      <c r="Q16" s="1053" t="s">
        <v>923</v>
      </c>
      <c r="R16" s="1053"/>
      <c r="S16" s="1053"/>
      <c r="T16" s="1053"/>
      <c r="U16" s="1053"/>
      <c r="V16" s="1053"/>
      <c r="W16" s="1053"/>
      <c r="X16" s="1053"/>
      <c r="Y16" s="1053"/>
      <c r="Z16" s="1053"/>
      <c r="AA16" s="1053"/>
      <c r="AB16" s="1053"/>
      <c r="AC16" s="1053"/>
      <c r="AD16" s="1053"/>
      <c r="AE16" s="1053"/>
      <c r="AF16" s="1053"/>
    </row>
    <row r="17" spans="2:32" ht="27" customHeight="1">
      <c r="B17" s="1053" t="s">
        <v>504</v>
      </c>
      <c r="C17" s="1053"/>
      <c r="D17" s="1053"/>
      <c r="E17" s="1053"/>
      <c r="F17" s="1053"/>
      <c r="G17" s="1053"/>
      <c r="H17" s="1053"/>
      <c r="I17" s="1052">
        <v>680</v>
      </c>
      <c r="J17" s="1052"/>
      <c r="K17" s="1052"/>
      <c r="L17" s="1052"/>
      <c r="M17" s="1052">
        <v>0</v>
      </c>
      <c r="N17" s="1052"/>
      <c r="O17" s="1052"/>
      <c r="P17" s="1052"/>
      <c r="Q17" s="1053" t="s">
        <v>924</v>
      </c>
      <c r="R17" s="1053"/>
      <c r="S17" s="1053"/>
      <c r="T17" s="1053"/>
      <c r="U17" s="1053"/>
      <c r="V17" s="1053"/>
      <c r="W17" s="1053"/>
      <c r="X17" s="1053"/>
      <c r="Y17" s="1053"/>
      <c r="Z17" s="1053"/>
      <c r="AA17" s="1053"/>
      <c r="AB17" s="1053"/>
      <c r="AC17" s="1053"/>
      <c r="AD17" s="1053"/>
      <c r="AE17" s="1053"/>
      <c r="AF17" s="1053"/>
    </row>
    <row r="18" spans="2:32" ht="27" customHeight="1">
      <c r="B18" s="1054" t="s">
        <v>505</v>
      </c>
      <c r="C18" s="1054"/>
      <c r="D18" s="1054"/>
      <c r="E18" s="1054"/>
      <c r="F18" s="1054"/>
      <c r="G18" s="1054"/>
      <c r="H18" s="1054"/>
      <c r="I18" s="1055">
        <v>2030</v>
      </c>
      <c r="J18" s="1055"/>
      <c r="K18" s="1055"/>
      <c r="L18" s="1055"/>
      <c r="M18" s="1055">
        <v>0</v>
      </c>
      <c r="N18" s="1055"/>
      <c r="O18" s="1055"/>
      <c r="P18" s="1055"/>
      <c r="Q18" s="1054" t="s">
        <v>925</v>
      </c>
      <c r="R18" s="1054"/>
      <c r="S18" s="1054"/>
      <c r="T18" s="1054"/>
      <c r="U18" s="1054"/>
      <c r="V18" s="1054"/>
      <c r="W18" s="1054"/>
      <c r="X18" s="1054"/>
      <c r="Y18" s="1054"/>
      <c r="Z18" s="1054"/>
      <c r="AA18" s="1054"/>
      <c r="AB18" s="1054"/>
      <c r="AC18" s="1054"/>
      <c r="AD18" s="1054"/>
      <c r="AE18" s="1054"/>
      <c r="AF18" s="1054"/>
    </row>
    <row r="19" spans="2:32" ht="27" customHeight="1">
      <c r="B19" s="1031" t="s">
        <v>701</v>
      </c>
      <c r="C19" s="1032"/>
      <c r="D19" s="1032"/>
      <c r="E19" s="1032"/>
      <c r="F19" s="1032"/>
      <c r="G19" s="1032"/>
      <c r="H19" s="1033"/>
      <c r="I19" s="1035">
        <v>1110</v>
      </c>
      <c r="J19" s="1036"/>
      <c r="K19" s="1036"/>
      <c r="L19" s="1037"/>
      <c r="M19" s="1035">
        <v>0</v>
      </c>
      <c r="N19" s="1036"/>
      <c r="O19" s="1036"/>
      <c r="P19" s="1037"/>
      <c r="Q19" s="1031" t="s">
        <v>926</v>
      </c>
      <c r="R19" s="1032"/>
      <c r="S19" s="1032"/>
      <c r="T19" s="1032"/>
      <c r="U19" s="1032"/>
      <c r="V19" s="1032"/>
      <c r="W19" s="1032"/>
      <c r="X19" s="1032"/>
      <c r="Y19" s="1032"/>
      <c r="Z19" s="1032"/>
      <c r="AA19" s="1032"/>
      <c r="AB19" s="1032"/>
      <c r="AC19" s="1032"/>
      <c r="AD19" s="1032"/>
      <c r="AE19" s="1032"/>
      <c r="AF19" s="1033"/>
    </row>
    <row r="20" spans="2:32" ht="27" customHeight="1">
      <c r="B20" s="1024"/>
      <c r="C20" s="1025"/>
      <c r="D20" s="1025"/>
      <c r="E20" s="1025"/>
      <c r="F20" s="1025"/>
      <c r="G20" s="1025"/>
      <c r="H20" s="1029"/>
      <c r="I20" s="1026"/>
      <c r="J20" s="1027"/>
      <c r="K20" s="1027"/>
      <c r="L20" s="1028"/>
      <c r="M20" s="1026"/>
      <c r="N20" s="1027"/>
      <c r="O20" s="1027"/>
      <c r="P20" s="1028"/>
      <c r="Q20" s="1025" t="s">
        <v>700</v>
      </c>
      <c r="R20" s="1025"/>
      <c r="S20" s="1025"/>
      <c r="T20" s="1025"/>
      <c r="U20" s="1025"/>
      <c r="V20" s="1025"/>
      <c r="W20" s="1025"/>
      <c r="X20" s="1025"/>
      <c r="Y20" s="1025"/>
      <c r="Z20" s="1025"/>
      <c r="AA20" s="1025"/>
      <c r="AB20" s="1025"/>
      <c r="AC20" s="1025"/>
      <c r="AD20" s="1025"/>
      <c r="AE20" s="1025"/>
      <c r="AF20" s="1029"/>
    </row>
    <row r="21" spans="2:32" ht="27" customHeight="1">
      <c r="B21" s="1031" t="s">
        <v>506</v>
      </c>
      <c r="C21" s="1042"/>
      <c r="D21" s="1042"/>
      <c r="E21" s="1042"/>
      <c r="F21" s="1042"/>
      <c r="G21" s="1042"/>
      <c r="H21" s="1043"/>
      <c r="I21" s="1035">
        <v>220</v>
      </c>
      <c r="J21" s="1047"/>
      <c r="K21" s="1047"/>
      <c r="L21" s="1048"/>
      <c r="M21" s="1035">
        <v>0</v>
      </c>
      <c r="N21" s="1047"/>
      <c r="O21" s="1047"/>
      <c r="P21" s="1048"/>
      <c r="Q21" s="1031" t="s">
        <v>932</v>
      </c>
      <c r="R21" s="1042"/>
      <c r="S21" s="1042"/>
      <c r="T21" s="1042"/>
      <c r="U21" s="1042"/>
      <c r="V21" s="1042"/>
      <c r="W21" s="1042"/>
      <c r="X21" s="1042"/>
      <c r="Y21" s="1042"/>
      <c r="Z21" s="1042"/>
      <c r="AA21" s="1042"/>
      <c r="AB21" s="1042"/>
      <c r="AC21" s="1042"/>
      <c r="AD21" s="1042"/>
      <c r="AE21" s="1042"/>
      <c r="AF21" s="1043"/>
    </row>
    <row r="22" spans="2:32" ht="27" customHeight="1">
      <c r="B22" s="1044"/>
      <c r="C22" s="1045"/>
      <c r="D22" s="1045"/>
      <c r="E22" s="1045"/>
      <c r="F22" s="1045"/>
      <c r="G22" s="1045"/>
      <c r="H22" s="1046"/>
      <c r="I22" s="1049"/>
      <c r="J22" s="1050"/>
      <c r="K22" s="1050"/>
      <c r="L22" s="1051"/>
      <c r="M22" s="1049"/>
      <c r="N22" s="1050"/>
      <c r="O22" s="1050"/>
      <c r="P22" s="1051"/>
      <c r="Q22" s="1024"/>
      <c r="R22" s="1025"/>
      <c r="S22" s="1025"/>
      <c r="T22" s="1025"/>
      <c r="U22" s="1025"/>
      <c r="V22" s="1025"/>
      <c r="W22" s="1025"/>
      <c r="X22" s="1025"/>
      <c r="Y22" s="1025"/>
      <c r="Z22" s="1025"/>
      <c r="AA22" s="1025"/>
      <c r="AB22" s="1025"/>
      <c r="AC22" s="1025"/>
      <c r="AD22" s="1025"/>
      <c r="AE22" s="1025"/>
      <c r="AF22" s="1029"/>
    </row>
    <row r="23" spans="2:32" ht="27" customHeight="1">
      <c r="B23" s="995" t="s">
        <v>915</v>
      </c>
      <c r="C23" s="996"/>
      <c r="D23" s="996"/>
      <c r="E23" s="996"/>
      <c r="F23" s="996"/>
      <c r="G23" s="996"/>
      <c r="H23" s="997"/>
      <c r="I23" s="998">
        <f>SUM(I12:L22)</f>
        <v>9330</v>
      </c>
      <c r="J23" s="999"/>
      <c r="K23" s="999"/>
      <c r="L23" s="1000"/>
      <c r="M23" s="998">
        <f>SUM(M12:P22)</f>
        <v>0</v>
      </c>
      <c r="N23" s="999"/>
      <c r="O23" s="999"/>
      <c r="P23" s="1000"/>
      <c r="Q23" s="1001"/>
      <c r="R23" s="1001"/>
      <c r="S23" s="1001"/>
      <c r="T23" s="1001"/>
      <c r="U23" s="1001"/>
      <c r="V23" s="1001"/>
      <c r="W23" s="1001"/>
      <c r="X23" s="1001"/>
      <c r="Y23" s="1001"/>
      <c r="Z23" s="1001"/>
      <c r="AA23" s="1001"/>
      <c r="AB23" s="1001"/>
      <c r="AC23" s="1001"/>
      <c r="AD23" s="1001"/>
      <c r="AE23" s="1001"/>
      <c r="AF23" s="1002"/>
    </row>
    <row r="24" spans="2:32" ht="27" customHeight="1">
      <c r="B24" s="505"/>
      <c r="C24" s="506"/>
      <c r="D24" s="506"/>
      <c r="E24" s="506"/>
      <c r="F24" s="506"/>
      <c r="G24" s="506"/>
      <c r="H24" s="506"/>
      <c r="I24" s="501"/>
      <c r="J24" s="502"/>
      <c r="K24" s="502"/>
      <c r="L24" s="503"/>
      <c r="M24" s="501"/>
      <c r="N24" s="502"/>
      <c r="O24" s="502"/>
      <c r="P24" s="503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4"/>
    </row>
    <row r="25" spans="2:32" ht="27" customHeight="1">
      <c r="B25" s="1024" t="s">
        <v>507</v>
      </c>
      <c r="C25" s="1025"/>
      <c r="D25" s="1025"/>
      <c r="E25" s="1025"/>
      <c r="F25" s="1025"/>
      <c r="G25" s="1025"/>
      <c r="H25" s="1025"/>
      <c r="I25" s="1026">
        <v>1450</v>
      </c>
      <c r="J25" s="1027"/>
      <c r="K25" s="1027"/>
      <c r="L25" s="1028"/>
      <c r="M25" s="1026">
        <v>0</v>
      </c>
      <c r="N25" s="1027"/>
      <c r="O25" s="1027"/>
      <c r="P25" s="1028"/>
      <c r="Q25" s="1025" t="s">
        <v>508</v>
      </c>
      <c r="R25" s="1025"/>
      <c r="S25" s="1025"/>
      <c r="T25" s="1025"/>
      <c r="U25" s="1025"/>
      <c r="V25" s="1025"/>
      <c r="W25" s="1025"/>
      <c r="X25" s="1025"/>
      <c r="Y25" s="1025"/>
      <c r="Z25" s="1025"/>
      <c r="AA25" s="1025"/>
      <c r="AB25" s="1025"/>
      <c r="AC25" s="1025"/>
      <c r="AD25" s="1025"/>
      <c r="AE25" s="1025"/>
      <c r="AF25" s="1029"/>
    </row>
    <row r="26" spans="2:32" ht="27" customHeight="1">
      <c r="B26" s="1030" t="s">
        <v>509</v>
      </c>
      <c r="C26" s="1001"/>
      <c r="D26" s="1001"/>
      <c r="E26" s="1001"/>
      <c r="F26" s="1001"/>
      <c r="G26" s="1001"/>
      <c r="H26" s="1001"/>
      <c r="I26" s="998">
        <v>350</v>
      </c>
      <c r="J26" s="999"/>
      <c r="K26" s="999"/>
      <c r="L26" s="1000"/>
      <c r="M26" s="998">
        <v>0</v>
      </c>
      <c r="N26" s="999"/>
      <c r="O26" s="999"/>
      <c r="P26" s="1000"/>
      <c r="Q26" s="1001" t="s">
        <v>510</v>
      </c>
      <c r="R26" s="1001"/>
      <c r="S26" s="1001"/>
      <c r="T26" s="1001"/>
      <c r="U26" s="1001"/>
      <c r="V26" s="1001"/>
      <c r="W26" s="1001"/>
      <c r="X26" s="1001"/>
      <c r="Y26" s="1001"/>
      <c r="Z26" s="1001"/>
      <c r="AA26" s="1001"/>
      <c r="AB26" s="1001"/>
      <c r="AC26" s="1001"/>
      <c r="AD26" s="1001"/>
      <c r="AE26" s="1001"/>
      <c r="AF26" s="1002"/>
    </row>
    <row r="27" spans="2:32" ht="27" customHeight="1">
      <c r="B27" s="498"/>
      <c r="C27" s="93"/>
      <c r="D27" s="93"/>
      <c r="E27" s="93"/>
      <c r="F27" s="93"/>
      <c r="G27" s="93"/>
      <c r="H27" s="93"/>
      <c r="I27" s="496"/>
      <c r="J27" s="94"/>
      <c r="K27" s="94"/>
      <c r="L27" s="497"/>
      <c r="M27" s="496"/>
      <c r="N27" s="94"/>
      <c r="O27" s="94"/>
      <c r="P27" s="497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499"/>
    </row>
    <row r="28" spans="2:32" ht="27" customHeight="1">
      <c r="B28" s="995" t="s">
        <v>916</v>
      </c>
      <c r="C28" s="996"/>
      <c r="D28" s="996"/>
      <c r="E28" s="996"/>
      <c r="F28" s="996"/>
      <c r="G28" s="996"/>
      <c r="H28" s="997"/>
      <c r="I28" s="998">
        <f>SUM(I23,I25,I26)</f>
        <v>11130</v>
      </c>
      <c r="J28" s="999"/>
      <c r="K28" s="999"/>
      <c r="L28" s="1000"/>
      <c r="M28" s="998">
        <f>SUM(M23,M25,M26)</f>
        <v>0</v>
      </c>
      <c r="N28" s="999"/>
      <c r="O28" s="999"/>
      <c r="P28" s="1000"/>
      <c r="Q28" s="1001"/>
      <c r="R28" s="1001"/>
      <c r="S28" s="1001"/>
      <c r="T28" s="1001"/>
      <c r="U28" s="1001"/>
      <c r="V28" s="1001"/>
      <c r="W28" s="1001"/>
      <c r="X28" s="1001"/>
      <c r="Y28" s="1001"/>
      <c r="Z28" s="1001"/>
      <c r="AA28" s="1001"/>
      <c r="AB28" s="1001"/>
      <c r="AC28" s="1001"/>
      <c r="AD28" s="1001"/>
      <c r="AE28" s="1001"/>
      <c r="AF28" s="1002"/>
    </row>
    <row r="29" spans="2:32" ht="27" customHeight="1">
      <c r="B29" s="511"/>
      <c r="C29" s="511"/>
      <c r="D29" s="511"/>
      <c r="E29" s="511"/>
      <c r="F29" s="511"/>
      <c r="G29" s="511"/>
      <c r="H29" s="511"/>
      <c r="I29" s="514"/>
      <c r="J29" s="514"/>
      <c r="K29" s="514"/>
      <c r="L29" s="514"/>
      <c r="M29" s="514"/>
      <c r="N29" s="514"/>
      <c r="O29" s="514"/>
      <c r="P29" s="514"/>
      <c r="Q29" s="511"/>
      <c r="R29" s="511"/>
      <c r="S29" s="511"/>
      <c r="T29" s="511"/>
      <c r="U29" s="511"/>
      <c r="V29" s="511"/>
      <c r="W29" s="511"/>
      <c r="X29" s="511"/>
      <c r="Y29" s="511"/>
      <c r="Z29" s="511"/>
      <c r="AA29" s="511"/>
      <c r="AB29" s="511"/>
      <c r="AC29" s="511"/>
      <c r="AD29" s="511"/>
      <c r="AE29" s="511"/>
      <c r="AF29" s="511"/>
    </row>
    <row r="30" spans="2:32" ht="27" customHeight="1">
      <c r="B30" s="1030" t="s">
        <v>511</v>
      </c>
      <c r="C30" s="1001"/>
      <c r="D30" s="1001"/>
      <c r="E30" s="1001"/>
      <c r="F30" s="1001"/>
      <c r="G30" s="1001"/>
      <c r="H30" s="1001"/>
      <c r="I30" s="998">
        <v>730</v>
      </c>
      <c r="J30" s="999"/>
      <c r="K30" s="999"/>
      <c r="L30" s="1000"/>
      <c r="M30" s="998">
        <v>0</v>
      </c>
      <c r="N30" s="999"/>
      <c r="O30" s="999"/>
      <c r="P30" s="1000"/>
      <c r="Q30" s="1001" t="s">
        <v>931</v>
      </c>
      <c r="R30" s="1001"/>
      <c r="S30" s="1001"/>
      <c r="T30" s="1001"/>
      <c r="U30" s="1001"/>
      <c r="V30" s="1001"/>
      <c r="W30" s="1001"/>
      <c r="X30" s="1001"/>
      <c r="Y30" s="1001"/>
      <c r="Z30" s="1001"/>
      <c r="AA30" s="1001"/>
      <c r="AB30" s="1001"/>
      <c r="AC30" s="1001"/>
      <c r="AD30" s="1001"/>
      <c r="AE30" s="1001"/>
      <c r="AF30" s="1002"/>
    </row>
    <row r="31" spans="2:32" ht="27" customHeight="1">
      <c r="B31" s="1030" t="s">
        <v>512</v>
      </c>
      <c r="C31" s="1001"/>
      <c r="D31" s="1001"/>
      <c r="E31" s="1001"/>
      <c r="F31" s="1001"/>
      <c r="G31" s="1001"/>
      <c r="H31" s="1002"/>
      <c r="I31" s="998">
        <v>890</v>
      </c>
      <c r="J31" s="999"/>
      <c r="K31" s="999"/>
      <c r="L31" s="1000"/>
      <c r="M31" s="998">
        <v>0</v>
      </c>
      <c r="N31" s="999"/>
      <c r="O31" s="999"/>
      <c r="P31" s="1000"/>
      <c r="Q31" s="1030" t="s">
        <v>513</v>
      </c>
      <c r="R31" s="1001"/>
      <c r="S31" s="1001"/>
      <c r="T31" s="1001"/>
      <c r="U31" s="1001"/>
      <c r="V31" s="1001"/>
      <c r="W31" s="1001"/>
      <c r="X31" s="1001"/>
      <c r="Y31" s="1001"/>
      <c r="Z31" s="1001"/>
      <c r="AA31" s="1001"/>
      <c r="AB31" s="1001"/>
      <c r="AC31" s="1001"/>
      <c r="AD31" s="1001"/>
      <c r="AE31" s="1001"/>
      <c r="AF31" s="1002"/>
    </row>
    <row r="32" spans="2:32" ht="27" customHeight="1">
      <c r="B32" s="1031" t="s">
        <v>514</v>
      </c>
      <c r="C32" s="1032"/>
      <c r="D32" s="1032"/>
      <c r="E32" s="1032"/>
      <c r="F32" s="1032"/>
      <c r="G32" s="1032"/>
      <c r="H32" s="1032"/>
      <c r="I32" s="1035">
        <v>420</v>
      </c>
      <c r="J32" s="1036"/>
      <c r="K32" s="1036"/>
      <c r="L32" s="1037"/>
      <c r="M32" s="1035">
        <v>0</v>
      </c>
      <c r="N32" s="1036"/>
      <c r="O32" s="1036"/>
      <c r="P32" s="1037"/>
      <c r="Q32" s="1032" t="s">
        <v>515</v>
      </c>
      <c r="R32" s="1032"/>
      <c r="S32" s="1032"/>
      <c r="T32" s="1032"/>
      <c r="U32" s="1032"/>
      <c r="V32" s="1032"/>
      <c r="W32" s="1032"/>
      <c r="X32" s="1032"/>
      <c r="Y32" s="1032"/>
      <c r="Z32" s="1032"/>
      <c r="AA32" s="1032"/>
      <c r="AB32" s="1032"/>
      <c r="AC32" s="1032"/>
      <c r="AD32" s="1032"/>
      <c r="AE32" s="1032"/>
      <c r="AF32" s="1033"/>
    </row>
    <row r="33" spans="2:32" ht="27" customHeight="1">
      <c r="B33" s="1030" t="s">
        <v>516</v>
      </c>
      <c r="C33" s="1001"/>
      <c r="D33" s="1001"/>
      <c r="E33" s="1001"/>
      <c r="F33" s="1001"/>
      <c r="G33" s="1001"/>
      <c r="H33" s="1001"/>
      <c r="I33" s="998">
        <v>500</v>
      </c>
      <c r="J33" s="999"/>
      <c r="K33" s="999"/>
      <c r="L33" s="1000"/>
      <c r="M33" s="998">
        <v>0</v>
      </c>
      <c r="N33" s="999"/>
      <c r="O33" s="999"/>
      <c r="P33" s="1000"/>
      <c r="Q33" s="1001" t="s">
        <v>517</v>
      </c>
      <c r="R33" s="1001"/>
      <c r="S33" s="1001"/>
      <c r="T33" s="1001"/>
      <c r="U33" s="1001"/>
      <c r="V33" s="1001"/>
      <c r="W33" s="1001"/>
      <c r="X33" s="1001"/>
      <c r="Y33" s="1001"/>
      <c r="Z33" s="1001"/>
      <c r="AA33" s="1001"/>
      <c r="AB33" s="1001"/>
      <c r="AC33" s="1001"/>
      <c r="AD33" s="1001"/>
      <c r="AE33" s="1001"/>
      <c r="AF33" s="1002"/>
    </row>
    <row r="34" spans="2:32" ht="27" customHeight="1">
      <c r="B34" s="1024" t="s">
        <v>518</v>
      </c>
      <c r="C34" s="1025"/>
      <c r="D34" s="1025"/>
      <c r="E34" s="1025"/>
      <c r="F34" s="1025"/>
      <c r="G34" s="1025"/>
      <c r="H34" s="1025"/>
      <c r="I34" s="1026">
        <v>930</v>
      </c>
      <c r="J34" s="1027"/>
      <c r="K34" s="1027"/>
      <c r="L34" s="1028"/>
      <c r="M34" s="1026">
        <v>0</v>
      </c>
      <c r="N34" s="1027"/>
      <c r="O34" s="1027"/>
      <c r="P34" s="1028"/>
      <c r="Q34" s="1040" t="s">
        <v>927</v>
      </c>
      <c r="R34" s="1040"/>
      <c r="S34" s="1040"/>
      <c r="T34" s="1040"/>
      <c r="U34" s="1040"/>
      <c r="V34" s="1040"/>
      <c r="W34" s="1040"/>
      <c r="X34" s="1040"/>
      <c r="Y34" s="1040"/>
      <c r="Z34" s="1040"/>
      <c r="AA34" s="1040"/>
      <c r="AB34" s="1040"/>
      <c r="AC34" s="1040"/>
      <c r="AD34" s="1040"/>
      <c r="AE34" s="1040"/>
      <c r="AF34" s="1041"/>
    </row>
    <row r="35" spans="2:32" ht="27" customHeight="1">
      <c r="B35" s="1024" t="s">
        <v>519</v>
      </c>
      <c r="C35" s="1025"/>
      <c r="D35" s="1025"/>
      <c r="E35" s="1025"/>
      <c r="F35" s="1025"/>
      <c r="G35" s="1025"/>
      <c r="H35" s="1025"/>
      <c r="I35" s="998">
        <v>880</v>
      </c>
      <c r="J35" s="999"/>
      <c r="K35" s="999"/>
      <c r="L35" s="1000"/>
      <c r="M35" s="998">
        <v>0</v>
      </c>
      <c r="N35" s="999"/>
      <c r="O35" s="999"/>
      <c r="P35" s="1000"/>
      <c r="Q35" s="1030" t="s">
        <v>928</v>
      </c>
      <c r="R35" s="1001"/>
      <c r="S35" s="1001"/>
      <c r="T35" s="1001"/>
      <c r="U35" s="1001"/>
      <c r="V35" s="1001"/>
      <c r="W35" s="1001"/>
      <c r="X35" s="1001"/>
      <c r="Y35" s="1001"/>
      <c r="Z35" s="1001"/>
      <c r="AA35" s="1001"/>
      <c r="AB35" s="1001"/>
      <c r="AC35" s="1001"/>
      <c r="AD35" s="1001"/>
      <c r="AE35" s="1001"/>
      <c r="AF35" s="1002"/>
    </row>
    <row r="36" spans="2:32" ht="27" customHeight="1">
      <c r="B36" s="1030" t="s">
        <v>520</v>
      </c>
      <c r="C36" s="1001"/>
      <c r="D36" s="1001"/>
      <c r="E36" s="1001"/>
      <c r="F36" s="1001"/>
      <c r="G36" s="1001"/>
      <c r="H36" s="1001"/>
      <c r="I36" s="998">
        <v>300</v>
      </c>
      <c r="J36" s="999"/>
      <c r="K36" s="999"/>
      <c r="L36" s="1000"/>
      <c r="M36" s="998">
        <v>0</v>
      </c>
      <c r="N36" s="999"/>
      <c r="O36" s="999"/>
      <c r="P36" s="1000"/>
      <c r="Q36" s="1001" t="s">
        <v>521</v>
      </c>
      <c r="R36" s="1001"/>
      <c r="S36" s="1001"/>
      <c r="T36" s="1001"/>
      <c r="U36" s="1001"/>
      <c r="V36" s="1001"/>
      <c r="W36" s="1001"/>
      <c r="X36" s="1001"/>
      <c r="Y36" s="1001"/>
      <c r="Z36" s="1001"/>
      <c r="AA36" s="1001"/>
      <c r="AB36" s="1001"/>
      <c r="AC36" s="1001"/>
      <c r="AD36" s="1001"/>
      <c r="AE36" s="1001"/>
      <c r="AF36" s="1002"/>
    </row>
    <row r="37" spans="2:32" ht="27" customHeight="1">
      <c r="B37" s="995" t="s">
        <v>522</v>
      </c>
      <c r="C37" s="996"/>
      <c r="D37" s="996"/>
      <c r="E37" s="996"/>
      <c r="F37" s="996"/>
      <c r="G37" s="996"/>
      <c r="H37" s="997"/>
      <c r="I37" s="998">
        <f>SUM(I30:L36)</f>
        <v>4650</v>
      </c>
      <c r="J37" s="999"/>
      <c r="K37" s="999"/>
      <c r="L37" s="1000"/>
      <c r="M37" s="998">
        <f>SUM(M30:P36)</f>
        <v>0</v>
      </c>
      <c r="N37" s="999"/>
      <c r="O37" s="999"/>
      <c r="P37" s="1000"/>
      <c r="Q37" s="1001"/>
      <c r="R37" s="1001"/>
      <c r="S37" s="1001"/>
      <c r="T37" s="1001"/>
      <c r="U37" s="1001"/>
      <c r="V37" s="1001"/>
      <c r="W37" s="1001"/>
      <c r="X37" s="1001"/>
      <c r="Y37" s="1001"/>
      <c r="Z37" s="1001"/>
      <c r="AA37" s="1001"/>
      <c r="AB37" s="1001"/>
      <c r="AC37" s="1001"/>
      <c r="AD37" s="1001"/>
      <c r="AE37" s="1001"/>
      <c r="AF37" s="1002"/>
    </row>
    <row r="38" spans="2:32" ht="27" customHeight="1">
      <c r="B38" s="1038" t="s">
        <v>929</v>
      </c>
      <c r="C38" s="1039"/>
      <c r="D38" s="1039"/>
      <c r="E38" s="1039"/>
      <c r="F38" s="1039"/>
      <c r="G38" s="1039"/>
      <c r="H38" s="1039"/>
      <c r="I38" s="1035">
        <f>I37+I28</f>
        <v>15780</v>
      </c>
      <c r="J38" s="1036"/>
      <c r="K38" s="1036"/>
      <c r="L38" s="1037"/>
      <c r="M38" s="1035">
        <f>M37+M28</f>
        <v>0</v>
      </c>
      <c r="N38" s="1036"/>
      <c r="O38" s="1036"/>
      <c r="P38" s="1037"/>
      <c r="Q38" s="1032"/>
      <c r="R38" s="1032"/>
      <c r="S38" s="1032"/>
      <c r="T38" s="1032"/>
      <c r="U38" s="1032"/>
      <c r="V38" s="1032"/>
      <c r="W38" s="1032"/>
      <c r="X38" s="1032"/>
      <c r="Y38" s="1032"/>
      <c r="Z38" s="1032"/>
      <c r="AA38" s="1032"/>
      <c r="AB38" s="1032"/>
      <c r="AC38" s="1032"/>
      <c r="AD38" s="1032"/>
      <c r="AE38" s="1032"/>
      <c r="AF38" s="1033"/>
    </row>
    <row r="39" spans="2:32" ht="27" customHeight="1">
      <c r="B39" s="92"/>
      <c r="C39" s="92"/>
      <c r="D39" s="92"/>
      <c r="E39" s="92"/>
      <c r="F39" s="92"/>
      <c r="G39" s="92"/>
      <c r="H39" s="92"/>
      <c r="I39" s="94"/>
      <c r="J39" s="94"/>
      <c r="K39" s="94"/>
      <c r="L39" s="94"/>
      <c r="M39" s="94"/>
      <c r="N39" s="94"/>
      <c r="O39" s="94"/>
      <c r="P39" s="94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</row>
    <row r="40" spans="2:32" ht="27" customHeight="1">
      <c r="B40" s="1024" t="s">
        <v>523</v>
      </c>
      <c r="C40" s="1025"/>
      <c r="D40" s="1025"/>
      <c r="E40" s="1025"/>
      <c r="F40" s="1025"/>
      <c r="G40" s="1025"/>
      <c r="H40" s="1025"/>
      <c r="I40" s="1026">
        <v>1120</v>
      </c>
      <c r="J40" s="1027"/>
      <c r="K40" s="1027"/>
      <c r="L40" s="1028"/>
      <c r="M40" s="1026">
        <v>0</v>
      </c>
      <c r="N40" s="1027"/>
      <c r="O40" s="1027"/>
      <c r="P40" s="1028"/>
      <c r="Q40" s="1025" t="s">
        <v>524</v>
      </c>
      <c r="R40" s="1025"/>
      <c r="S40" s="1025"/>
      <c r="T40" s="1025"/>
      <c r="U40" s="1025"/>
      <c r="V40" s="1025"/>
      <c r="W40" s="1025"/>
      <c r="X40" s="1025"/>
      <c r="Y40" s="1025"/>
      <c r="Z40" s="1025"/>
      <c r="AA40" s="1025"/>
      <c r="AB40" s="1025"/>
      <c r="AC40" s="1025"/>
      <c r="AD40" s="1025"/>
      <c r="AE40" s="1025"/>
      <c r="AF40" s="1029"/>
    </row>
    <row r="41" spans="2:32" ht="27" customHeight="1">
      <c r="B41" s="1030" t="s">
        <v>525</v>
      </c>
      <c r="C41" s="1001"/>
      <c r="D41" s="1001"/>
      <c r="E41" s="1001"/>
      <c r="F41" s="1001"/>
      <c r="G41" s="1001"/>
      <c r="H41" s="1001"/>
      <c r="I41" s="998">
        <v>970</v>
      </c>
      <c r="J41" s="999"/>
      <c r="K41" s="999"/>
      <c r="L41" s="1000"/>
      <c r="M41" s="998">
        <v>0</v>
      </c>
      <c r="N41" s="999"/>
      <c r="O41" s="999"/>
      <c r="P41" s="1000"/>
      <c r="Q41" s="1001" t="s">
        <v>526</v>
      </c>
      <c r="R41" s="1001"/>
      <c r="S41" s="1001"/>
      <c r="T41" s="1001"/>
      <c r="U41" s="1001"/>
      <c r="V41" s="1001"/>
      <c r="W41" s="1001"/>
      <c r="X41" s="1001"/>
      <c r="Y41" s="1001"/>
      <c r="Z41" s="1001"/>
      <c r="AA41" s="1001"/>
      <c r="AB41" s="1001"/>
      <c r="AC41" s="1001"/>
      <c r="AD41" s="1001"/>
      <c r="AE41" s="1001"/>
      <c r="AF41" s="1002"/>
    </row>
    <row r="42" spans="2:32" ht="27" customHeight="1">
      <c r="B42" s="1030" t="s">
        <v>527</v>
      </c>
      <c r="C42" s="1001"/>
      <c r="D42" s="1001"/>
      <c r="E42" s="1001"/>
      <c r="F42" s="1001"/>
      <c r="G42" s="1001"/>
      <c r="H42" s="1001"/>
      <c r="I42" s="998">
        <v>580</v>
      </c>
      <c r="J42" s="999"/>
      <c r="K42" s="999"/>
      <c r="L42" s="1000"/>
      <c r="M42" s="998">
        <v>0</v>
      </c>
      <c r="N42" s="999"/>
      <c r="O42" s="999"/>
      <c r="P42" s="1000"/>
      <c r="Q42" s="1001" t="s">
        <v>528</v>
      </c>
      <c r="R42" s="1001"/>
      <c r="S42" s="1001"/>
      <c r="T42" s="1001"/>
      <c r="U42" s="1001"/>
      <c r="V42" s="1001"/>
      <c r="W42" s="1001"/>
      <c r="X42" s="1001"/>
      <c r="Y42" s="1001"/>
      <c r="Z42" s="1001"/>
      <c r="AA42" s="1001"/>
      <c r="AB42" s="1001"/>
      <c r="AC42" s="1001"/>
      <c r="AD42" s="1001"/>
      <c r="AE42" s="1001"/>
      <c r="AF42" s="1002"/>
    </row>
    <row r="43" spans="2:32" ht="27" customHeight="1">
      <c r="B43" s="1030" t="s">
        <v>529</v>
      </c>
      <c r="C43" s="1001"/>
      <c r="D43" s="1001"/>
      <c r="E43" s="1001"/>
      <c r="F43" s="1001"/>
      <c r="G43" s="1001"/>
      <c r="H43" s="1001"/>
      <c r="I43" s="998">
        <v>580</v>
      </c>
      <c r="J43" s="999"/>
      <c r="K43" s="999"/>
      <c r="L43" s="1000"/>
      <c r="M43" s="998">
        <v>0</v>
      </c>
      <c r="N43" s="999"/>
      <c r="O43" s="999"/>
      <c r="P43" s="1000"/>
      <c r="Q43" s="1001" t="s">
        <v>530</v>
      </c>
      <c r="R43" s="1001"/>
      <c r="S43" s="1001"/>
      <c r="T43" s="1001"/>
      <c r="U43" s="1001"/>
      <c r="V43" s="1001"/>
      <c r="W43" s="1001"/>
      <c r="X43" s="1001"/>
      <c r="Y43" s="1001"/>
      <c r="Z43" s="1001"/>
      <c r="AA43" s="1001"/>
      <c r="AB43" s="1001"/>
      <c r="AC43" s="1001"/>
      <c r="AD43" s="1001"/>
      <c r="AE43" s="1001"/>
      <c r="AF43" s="1002"/>
    </row>
    <row r="44" spans="2:32" ht="27" customHeight="1">
      <c r="B44" s="1030" t="s">
        <v>531</v>
      </c>
      <c r="C44" s="1001"/>
      <c r="D44" s="1001"/>
      <c r="E44" s="1001"/>
      <c r="F44" s="1001"/>
      <c r="G44" s="1001"/>
      <c r="H44" s="1001"/>
      <c r="I44" s="998">
        <v>760</v>
      </c>
      <c r="J44" s="999"/>
      <c r="K44" s="999"/>
      <c r="L44" s="1000"/>
      <c r="M44" s="998">
        <v>0</v>
      </c>
      <c r="N44" s="999"/>
      <c r="O44" s="999"/>
      <c r="P44" s="1000"/>
      <c r="Q44" s="1001" t="s">
        <v>532</v>
      </c>
      <c r="R44" s="1001"/>
      <c r="S44" s="1001"/>
      <c r="T44" s="1001"/>
      <c r="U44" s="1001"/>
      <c r="V44" s="1001"/>
      <c r="W44" s="1001"/>
      <c r="X44" s="1001"/>
      <c r="Y44" s="1001"/>
      <c r="Z44" s="1001"/>
      <c r="AA44" s="1001"/>
      <c r="AB44" s="1001"/>
      <c r="AC44" s="1001"/>
      <c r="AD44" s="1001"/>
      <c r="AE44" s="1001"/>
      <c r="AF44" s="1002"/>
    </row>
    <row r="45" spans="2:32" ht="27" customHeight="1">
      <c r="B45" s="1030" t="s">
        <v>533</v>
      </c>
      <c r="C45" s="1001"/>
      <c r="D45" s="1001"/>
      <c r="E45" s="1001"/>
      <c r="F45" s="1001"/>
      <c r="G45" s="1001"/>
      <c r="H45" s="1001"/>
      <c r="I45" s="998">
        <v>810</v>
      </c>
      <c r="J45" s="999"/>
      <c r="K45" s="999"/>
      <c r="L45" s="1000"/>
      <c r="M45" s="998">
        <v>0</v>
      </c>
      <c r="N45" s="999"/>
      <c r="O45" s="999"/>
      <c r="P45" s="1000"/>
      <c r="Q45" s="1001" t="s">
        <v>534</v>
      </c>
      <c r="R45" s="1001"/>
      <c r="S45" s="1001"/>
      <c r="T45" s="1001"/>
      <c r="U45" s="1001"/>
      <c r="V45" s="1001"/>
      <c r="W45" s="1001"/>
      <c r="X45" s="1001"/>
      <c r="Y45" s="1001"/>
      <c r="Z45" s="1001"/>
      <c r="AA45" s="1001"/>
      <c r="AB45" s="1001"/>
      <c r="AC45" s="1001"/>
      <c r="AD45" s="1001"/>
      <c r="AE45" s="1001"/>
      <c r="AF45" s="1002"/>
    </row>
    <row r="46" spans="2:32" ht="27" customHeight="1">
      <c r="B46" s="1030" t="s">
        <v>535</v>
      </c>
      <c r="C46" s="1001"/>
      <c r="D46" s="1001"/>
      <c r="E46" s="1001"/>
      <c r="F46" s="1001"/>
      <c r="G46" s="1001"/>
      <c r="H46" s="1001"/>
      <c r="I46" s="998">
        <v>400</v>
      </c>
      <c r="J46" s="999"/>
      <c r="K46" s="999"/>
      <c r="L46" s="1000"/>
      <c r="M46" s="998">
        <v>0</v>
      </c>
      <c r="N46" s="999"/>
      <c r="O46" s="999"/>
      <c r="P46" s="1000"/>
      <c r="Q46" s="1001" t="s">
        <v>536</v>
      </c>
      <c r="R46" s="1001"/>
      <c r="S46" s="1001"/>
      <c r="T46" s="1001"/>
      <c r="U46" s="1001"/>
      <c r="V46" s="1001"/>
      <c r="W46" s="1001"/>
      <c r="X46" s="1001"/>
      <c r="Y46" s="1001"/>
      <c r="Z46" s="1001"/>
      <c r="AA46" s="1001"/>
      <c r="AB46" s="1001"/>
      <c r="AC46" s="1001"/>
      <c r="AD46" s="1001"/>
      <c r="AE46" s="1001"/>
      <c r="AF46" s="1002"/>
    </row>
    <row r="47" spans="2:32" ht="27" customHeight="1">
      <c r="B47" s="995" t="s">
        <v>537</v>
      </c>
      <c r="C47" s="996"/>
      <c r="D47" s="996"/>
      <c r="E47" s="996"/>
      <c r="F47" s="996"/>
      <c r="G47" s="996"/>
      <c r="H47" s="997"/>
      <c r="I47" s="1035">
        <f>SUM(I40:L46)</f>
        <v>5220</v>
      </c>
      <c r="J47" s="1036"/>
      <c r="K47" s="1036"/>
      <c r="L47" s="1037"/>
      <c r="M47" s="1035">
        <f>SUM(M40:P46)</f>
        <v>0</v>
      </c>
      <c r="N47" s="1036"/>
      <c r="O47" s="1036"/>
      <c r="P47" s="1037"/>
      <c r="Q47" s="515"/>
      <c r="R47" s="516"/>
      <c r="S47" s="516"/>
      <c r="T47" s="516"/>
      <c r="U47" s="516"/>
      <c r="V47" s="516"/>
      <c r="W47" s="516"/>
      <c r="X47" s="516"/>
      <c r="Y47" s="516"/>
      <c r="Z47" s="516"/>
      <c r="AA47" s="516"/>
      <c r="AB47" s="516"/>
      <c r="AC47" s="516"/>
      <c r="AD47" s="516"/>
      <c r="AE47" s="516"/>
      <c r="AF47" s="517"/>
    </row>
    <row r="48" spans="2:32" ht="27" customHeight="1">
      <c r="B48" s="995" t="s">
        <v>538</v>
      </c>
      <c r="C48" s="996"/>
      <c r="D48" s="996"/>
      <c r="E48" s="996"/>
      <c r="F48" s="996"/>
      <c r="G48" s="996"/>
      <c r="H48" s="996"/>
      <c r="I48" s="998">
        <f>I47+I38</f>
        <v>21000</v>
      </c>
      <c r="J48" s="999"/>
      <c r="K48" s="999"/>
      <c r="L48" s="1000"/>
      <c r="M48" s="998">
        <f>M47+M38</f>
        <v>0</v>
      </c>
      <c r="N48" s="999"/>
      <c r="O48" s="999"/>
      <c r="P48" s="1000"/>
      <c r="Q48" s="515"/>
      <c r="R48" s="516"/>
      <c r="S48" s="516"/>
      <c r="T48" s="516"/>
      <c r="U48" s="516"/>
      <c r="V48" s="516"/>
      <c r="W48" s="516"/>
      <c r="X48" s="516"/>
      <c r="Y48" s="516"/>
      <c r="Z48" s="516"/>
      <c r="AA48" s="516"/>
      <c r="AB48" s="516"/>
      <c r="AC48" s="516"/>
      <c r="AD48" s="516"/>
      <c r="AE48" s="516"/>
      <c r="AF48" s="517"/>
    </row>
    <row r="49" spans="2:33" ht="24" customHeight="1">
      <c r="B49" s="95"/>
      <c r="C49" s="95"/>
    </row>
    <row r="50" spans="2:33" ht="24" customHeight="1">
      <c r="B50" s="1034" t="s">
        <v>539</v>
      </c>
      <c r="C50" s="1034"/>
      <c r="D50" s="1034"/>
      <c r="E50" s="1034"/>
      <c r="F50" s="1034"/>
      <c r="G50" s="1034"/>
      <c r="H50" s="1034"/>
      <c r="I50" s="1034"/>
      <c r="J50" s="1034"/>
      <c r="K50" s="1034"/>
      <c r="L50" s="1034"/>
      <c r="M50" s="1034"/>
      <c r="N50" s="1034"/>
      <c r="O50" s="1034"/>
      <c r="P50" s="1034"/>
      <c r="Q50" s="1034"/>
      <c r="R50" s="1034"/>
      <c r="S50" s="1034"/>
      <c r="T50" s="1034"/>
      <c r="U50" s="1034"/>
      <c r="V50" s="1034"/>
      <c r="W50" s="1034"/>
      <c r="X50" s="1034"/>
      <c r="Y50" s="1034"/>
      <c r="Z50" s="1034"/>
      <c r="AA50" s="1034"/>
      <c r="AB50" s="1034"/>
      <c r="AC50" s="1034"/>
      <c r="AD50" s="1034"/>
      <c r="AE50" s="1034"/>
      <c r="AF50" s="1034"/>
      <c r="AG50" s="96"/>
    </row>
    <row r="51" spans="2:33" ht="24" customHeight="1">
      <c r="B51" s="95"/>
      <c r="C51" s="95"/>
    </row>
    <row r="52" spans="2:33" ht="24" customHeight="1">
      <c r="B52" s="95"/>
      <c r="C52" s="95"/>
    </row>
    <row r="53" spans="2:33" ht="24" customHeight="1">
      <c r="B53" s="95"/>
      <c r="C53" s="95"/>
    </row>
    <row r="54" spans="2:33" ht="24" customHeight="1">
      <c r="B54" s="95"/>
      <c r="C54" s="95"/>
    </row>
    <row r="55" spans="2:33" ht="24" customHeight="1">
      <c r="B55" s="95"/>
      <c r="C55" s="95"/>
    </row>
    <row r="56" spans="2:33" ht="24" customHeight="1">
      <c r="B56" s="95"/>
      <c r="C56" s="95"/>
    </row>
    <row r="57" spans="2:33" ht="24" customHeight="1"/>
    <row r="58" spans="2:33" ht="24" customHeight="1"/>
    <row r="59" spans="2:33" ht="24" customHeight="1"/>
    <row r="60" spans="2:33" ht="24" customHeight="1"/>
    <row r="61" spans="2:33" ht="24" customHeight="1">
      <c r="K61" s="91"/>
      <c r="L61" s="91"/>
    </row>
    <row r="62" spans="2:33" ht="24" customHeight="1">
      <c r="K62" s="91"/>
      <c r="L62" s="91"/>
    </row>
    <row r="63" spans="2:33" ht="24" customHeight="1"/>
    <row r="64" spans="2:33" ht="24" customHeight="1"/>
    <row r="65" ht="24" customHeight="1"/>
  </sheetData>
  <mergeCells count="150">
    <mergeCell ref="AA1:AF1"/>
    <mergeCell ref="M1:W1"/>
    <mergeCell ref="B2:F5"/>
    <mergeCell ref="G2:T5"/>
    <mergeCell ref="B9:F9"/>
    <mergeCell ref="G9:AF9"/>
    <mergeCell ref="G8:T8"/>
    <mergeCell ref="G6:T6"/>
    <mergeCell ref="G7:I7"/>
    <mergeCell ref="J7:L7"/>
    <mergeCell ref="B6:F6"/>
    <mergeCell ref="B8:F8"/>
    <mergeCell ref="B7:F7"/>
    <mergeCell ref="M7:T7"/>
    <mergeCell ref="B14:H14"/>
    <mergeCell ref="I14:L14"/>
    <mergeCell ref="M14:P14"/>
    <mergeCell ref="Q14:AF14"/>
    <mergeCell ref="B12:H12"/>
    <mergeCell ref="I12:L12"/>
    <mergeCell ref="M12:P12"/>
    <mergeCell ref="Q12:AF12"/>
    <mergeCell ref="B11:H11"/>
    <mergeCell ref="I11:L11"/>
    <mergeCell ref="M11:P11"/>
    <mergeCell ref="Q11:AF11"/>
    <mergeCell ref="B13:H13"/>
    <mergeCell ref="I13:L13"/>
    <mergeCell ref="M13:P13"/>
    <mergeCell ref="Q13:AF13"/>
    <mergeCell ref="M17:P17"/>
    <mergeCell ref="B17:H17"/>
    <mergeCell ref="I17:L17"/>
    <mergeCell ref="Q17:AF17"/>
    <mergeCell ref="B18:H18"/>
    <mergeCell ref="I18:L18"/>
    <mergeCell ref="M18:P18"/>
    <mergeCell ref="Q18:AF18"/>
    <mergeCell ref="B15:H15"/>
    <mergeCell ref="I15:L15"/>
    <mergeCell ref="M15:P15"/>
    <mergeCell ref="Q15:AF15"/>
    <mergeCell ref="B16:H16"/>
    <mergeCell ref="I16:L16"/>
    <mergeCell ref="M16:P16"/>
    <mergeCell ref="Q16:AF16"/>
    <mergeCell ref="I19:L20"/>
    <mergeCell ref="M19:P20"/>
    <mergeCell ref="Q19:AF19"/>
    <mergeCell ref="Q20:AF20"/>
    <mergeCell ref="B21:H22"/>
    <mergeCell ref="I21:L22"/>
    <mergeCell ref="M21:P22"/>
    <mergeCell ref="Q21:AF21"/>
    <mergeCell ref="Q22:AF22"/>
    <mergeCell ref="B30:H30"/>
    <mergeCell ref="I30:L30"/>
    <mergeCell ref="M30:P30"/>
    <mergeCell ref="Q30:AF30"/>
    <mergeCell ref="B31:H31"/>
    <mergeCell ref="I31:L31"/>
    <mergeCell ref="M31:P31"/>
    <mergeCell ref="Q31:AF31"/>
    <mergeCell ref="B32:H32"/>
    <mergeCell ref="I32:L32"/>
    <mergeCell ref="M32:P32"/>
    <mergeCell ref="Q32:AF32"/>
    <mergeCell ref="B33:H33"/>
    <mergeCell ref="I33:L33"/>
    <mergeCell ref="M33:P33"/>
    <mergeCell ref="Q33:AF33"/>
    <mergeCell ref="B34:H34"/>
    <mergeCell ref="I34:L34"/>
    <mergeCell ref="M34:P34"/>
    <mergeCell ref="Q34:AF34"/>
    <mergeCell ref="B35:H35"/>
    <mergeCell ref="I35:L35"/>
    <mergeCell ref="M35:P35"/>
    <mergeCell ref="Q35:AF35"/>
    <mergeCell ref="B36:H36"/>
    <mergeCell ref="I36:L36"/>
    <mergeCell ref="M36:P36"/>
    <mergeCell ref="Q36:AF36"/>
    <mergeCell ref="B37:H37"/>
    <mergeCell ref="I37:L37"/>
    <mergeCell ref="M37:P37"/>
    <mergeCell ref="Q37:AF37"/>
    <mergeCell ref="B38:H38"/>
    <mergeCell ref="I38:L38"/>
    <mergeCell ref="M38:P38"/>
    <mergeCell ref="Q38:AF38"/>
    <mergeCell ref="B43:H43"/>
    <mergeCell ref="I43:L43"/>
    <mergeCell ref="M43:P43"/>
    <mergeCell ref="Q43:AF43"/>
    <mergeCell ref="B44:H44"/>
    <mergeCell ref="I44:L44"/>
    <mergeCell ref="M44:P44"/>
    <mergeCell ref="B40:H40"/>
    <mergeCell ref="I40:L40"/>
    <mergeCell ref="M40:P40"/>
    <mergeCell ref="Q40:AF40"/>
    <mergeCell ref="Q44:AF44"/>
    <mergeCell ref="B41:H41"/>
    <mergeCell ref="I41:L41"/>
    <mergeCell ref="M41:P41"/>
    <mergeCell ref="Q41:AF41"/>
    <mergeCell ref="B42:H42"/>
    <mergeCell ref="I42:L42"/>
    <mergeCell ref="M42:P42"/>
    <mergeCell ref="Q42:AF42"/>
    <mergeCell ref="B50:AF50"/>
    <mergeCell ref="B48:H48"/>
    <mergeCell ref="I48:L48"/>
    <mergeCell ref="M48:P48"/>
    <mergeCell ref="B47:H47"/>
    <mergeCell ref="I47:L47"/>
    <mergeCell ref="M47:P47"/>
    <mergeCell ref="B45:H45"/>
    <mergeCell ref="I45:L45"/>
    <mergeCell ref="M45:P45"/>
    <mergeCell ref="Q45:AF45"/>
    <mergeCell ref="B46:H46"/>
    <mergeCell ref="I46:L46"/>
    <mergeCell ref="M46:P46"/>
    <mergeCell ref="Q46:AF46"/>
    <mergeCell ref="B28:H28"/>
    <mergeCell ref="I28:L28"/>
    <mergeCell ref="M28:P28"/>
    <mergeCell ref="Q28:AF28"/>
    <mergeCell ref="U2:U5"/>
    <mergeCell ref="U6:U8"/>
    <mergeCell ref="V6:AF6"/>
    <mergeCell ref="V7:AF7"/>
    <mergeCell ref="V8:AF8"/>
    <mergeCell ref="V2:AF3"/>
    <mergeCell ref="V4:AF5"/>
    <mergeCell ref="B23:H23"/>
    <mergeCell ref="I23:L23"/>
    <mergeCell ref="M23:P23"/>
    <mergeCell ref="Q23:AF23"/>
    <mergeCell ref="B25:H25"/>
    <mergeCell ref="I25:L25"/>
    <mergeCell ref="M25:P25"/>
    <mergeCell ref="Q25:AF25"/>
    <mergeCell ref="B26:H26"/>
    <mergeCell ref="I26:L26"/>
    <mergeCell ref="M26:P26"/>
    <mergeCell ref="Q26:AF26"/>
    <mergeCell ref="B19:H20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入力画面</vt:lpstr>
      <vt:lpstr>南日本</vt:lpstr>
      <vt:lpstr>朝日</vt:lpstr>
      <vt:lpstr>読売</vt:lpstr>
      <vt:lpstr>毎日</vt:lpstr>
      <vt:lpstr>日経</vt:lpstr>
      <vt:lpstr>全紙部数</vt:lpstr>
      <vt:lpstr>全紙部数計</vt:lpstr>
      <vt:lpstr>南海日日</vt:lpstr>
      <vt:lpstr>奄美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tutumi</dc:creator>
  <cp:lastModifiedBy>miyahara</cp:lastModifiedBy>
  <cp:lastPrinted>2025-04-10T09:01:42Z</cp:lastPrinted>
  <dcterms:created xsi:type="dcterms:W3CDTF">2020-04-21T23:49:19Z</dcterms:created>
  <dcterms:modified xsi:type="dcterms:W3CDTF">2025-05-27T08:44:26Z</dcterms:modified>
</cp:coreProperties>
</file>