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3.233\disk1\ｻｰﾊﾞｰ共通\部数表\部数表（2022.10）\"/>
    </mc:Choice>
  </mc:AlternateContent>
  <xr:revisionPtr revIDLastSave="0" documentId="13_ncr:1_{43F08A07-F0F3-4A0E-BC05-2397A74426B4}" xr6:coauthVersionLast="47" xr6:coauthVersionMax="47" xr10:uidLastSave="{00000000-0000-0000-0000-000000000000}"/>
  <bookViews>
    <workbookView xWindow="-120" yWindow="-120" windowWidth="19440" windowHeight="15000" tabRatio="594" xr2:uid="{00000000-000D-0000-FFFF-FFFF00000000}"/>
  </bookViews>
  <sheets>
    <sheet name="入力画面" sheetId="13" r:id="rId1"/>
    <sheet name="南日本" sheetId="18" r:id="rId2"/>
    <sheet name="朝日" sheetId="11" r:id="rId3"/>
    <sheet name="読売" sheetId="6" r:id="rId4"/>
    <sheet name="毎日" sheetId="17" r:id="rId5"/>
    <sheet name="日経" sheetId="12" r:id="rId6"/>
    <sheet name="全紙部数" sheetId="1" state="hidden" r:id="rId7"/>
    <sheet name="全紙部数計" sheetId="19" r:id="rId8"/>
    <sheet name="南海日日" sheetId="9" r:id="rId9"/>
    <sheet name="奄美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9" i="9" l="1"/>
  <c r="D119" i="19"/>
  <c r="AC42" i="12"/>
  <c r="AC43" i="12"/>
  <c r="AB42" i="12"/>
  <c r="AB43" i="12"/>
  <c r="Z46" i="11"/>
  <c r="Y47" i="11"/>
  <c r="Y46" i="11"/>
  <c r="Y45" i="11"/>
  <c r="E52" i="11"/>
  <c r="D52" i="11"/>
  <c r="AA46" i="6"/>
  <c r="Z46" i="6"/>
  <c r="V29" i="6"/>
  <c r="U29" i="6"/>
  <c r="A1" i="12"/>
  <c r="A1" i="17"/>
  <c r="B1" i="6"/>
  <c r="B1" i="11"/>
  <c r="B1" i="18"/>
  <c r="F154" i="19"/>
  <c r="F161" i="19" s="1"/>
  <c r="F155" i="19"/>
  <c r="G155" i="19" s="1"/>
  <c r="F156" i="19"/>
  <c r="F157" i="19"/>
  <c r="F158" i="19"/>
  <c r="F153" i="19"/>
  <c r="F151" i="19"/>
  <c r="G151" i="19" s="1"/>
  <c r="F149" i="19"/>
  <c r="F147" i="19"/>
  <c r="F146" i="19"/>
  <c r="F144" i="19"/>
  <c r="F142" i="19"/>
  <c r="F140" i="19"/>
  <c r="F139" i="19"/>
  <c r="F136" i="19"/>
  <c r="G136" i="19" s="1"/>
  <c r="F135" i="19"/>
  <c r="F133" i="19"/>
  <c r="F131" i="19"/>
  <c r="F132" i="19"/>
  <c r="F130" i="19"/>
  <c r="F120" i="19"/>
  <c r="F121" i="19"/>
  <c r="F122" i="19"/>
  <c r="F123" i="19"/>
  <c r="F124" i="19"/>
  <c r="F125" i="19"/>
  <c r="G125" i="19" s="1"/>
  <c r="F126" i="19"/>
  <c r="F127" i="19"/>
  <c r="F128" i="19"/>
  <c r="F119" i="19"/>
  <c r="G119" i="19" s="1"/>
  <c r="F115" i="19"/>
  <c r="F116" i="19"/>
  <c r="F114" i="19"/>
  <c r="F110" i="19"/>
  <c r="F111" i="19"/>
  <c r="F112" i="19"/>
  <c r="F109" i="19"/>
  <c r="F107" i="19"/>
  <c r="F105" i="19"/>
  <c r="F104" i="19"/>
  <c r="F102" i="19"/>
  <c r="F92" i="19"/>
  <c r="F93" i="19"/>
  <c r="F94" i="19"/>
  <c r="F95" i="19"/>
  <c r="F96" i="19"/>
  <c r="G96" i="19" s="1"/>
  <c r="F97" i="19"/>
  <c r="G97" i="19" s="1"/>
  <c r="F98" i="19"/>
  <c r="F99" i="19"/>
  <c r="F100" i="19"/>
  <c r="F91" i="19"/>
  <c r="G91" i="19" s="1"/>
  <c r="F84" i="19"/>
  <c r="F85" i="19"/>
  <c r="F86" i="19"/>
  <c r="F87" i="19"/>
  <c r="F88" i="19"/>
  <c r="F89" i="19"/>
  <c r="F83" i="19"/>
  <c r="F81" i="19"/>
  <c r="F80" i="19"/>
  <c r="F73" i="19"/>
  <c r="F74" i="19"/>
  <c r="F75" i="19"/>
  <c r="F76" i="19"/>
  <c r="F72" i="19"/>
  <c r="F70" i="19"/>
  <c r="F69" i="19"/>
  <c r="G69" i="19" s="1"/>
  <c r="E81" i="19"/>
  <c r="E80" i="19"/>
  <c r="E73" i="19"/>
  <c r="E74" i="19"/>
  <c r="E75" i="19"/>
  <c r="E76" i="19"/>
  <c r="E72" i="19"/>
  <c r="E70" i="19"/>
  <c r="E69" i="19"/>
  <c r="F65" i="19"/>
  <c r="F66" i="19"/>
  <c r="F67" i="19"/>
  <c r="F64" i="19"/>
  <c r="F62" i="19"/>
  <c r="F61" i="19"/>
  <c r="F53" i="19"/>
  <c r="F45" i="19"/>
  <c r="F46" i="19"/>
  <c r="G46" i="19" s="1"/>
  <c r="F39" i="19"/>
  <c r="F40" i="19"/>
  <c r="F41" i="19"/>
  <c r="F42" i="19"/>
  <c r="F43" i="19"/>
  <c r="F44" i="19"/>
  <c r="F38" i="19"/>
  <c r="G38" i="19" s="1"/>
  <c r="F35" i="19"/>
  <c r="F36" i="19"/>
  <c r="F34" i="19"/>
  <c r="F28" i="19"/>
  <c r="F29" i="19"/>
  <c r="F30" i="19"/>
  <c r="F31" i="19"/>
  <c r="F32" i="19"/>
  <c r="F27" i="19"/>
  <c r="F22" i="19"/>
  <c r="F23" i="19"/>
  <c r="F24" i="19"/>
  <c r="F25" i="19"/>
  <c r="F21" i="19"/>
  <c r="F19" i="19"/>
  <c r="F18" i="19"/>
  <c r="F17" i="19"/>
  <c r="F16" i="19"/>
  <c r="F11" i="19"/>
  <c r="G11" i="19" s="1"/>
  <c r="F12" i="19"/>
  <c r="F10" i="19"/>
  <c r="F7" i="19"/>
  <c r="F8" i="19"/>
  <c r="F6" i="19"/>
  <c r="E145" i="19"/>
  <c r="G145" i="19" s="1"/>
  <c r="E146" i="19"/>
  <c r="E147" i="19"/>
  <c r="E144" i="19"/>
  <c r="E142" i="19"/>
  <c r="E139" i="19"/>
  <c r="G139" i="19" s="1"/>
  <c r="E135" i="19"/>
  <c r="E131" i="19"/>
  <c r="E130" i="19"/>
  <c r="E126" i="19"/>
  <c r="E127" i="19"/>
  <c r="E125" i="19"/>
  <c r="E124" i="19"/>
  <c r="E123" i="19"/>
  <c r="E122" i="19"/>
  <c r="G122" i="19" s="1"/>
  <c r="E121" i="19"/>
  <c r="E120" i="19"/>
  <c r="E115" i="19"/>
  <c r="E114" i="19"/>
  <c r="E111" i="19"/>
  <c r="E110" i="19"/>
  <c r="E105" i="19"/>
  <c r="E104" i="19"/>
  <c r="E102" i="19"/>
  <c r="G102" i="19" s="1"/>
  <c r="E98" i="19"/>
  <c r="G98" i="19" s="1"/>
  <c r="E99" i="19"/>
  <c r="E97" i="19"/>
  <c r="E92" i="19"/>
  <c r="E93" i="19"/>
  <c r="E94" i="19"/>
  <c r="E95" i="19"/>
  <c r="E91" i="19"/>
  <c r="E84" i="19"/>
  <c r="E85" i="19"/>
  <c r="E86" i="19"/>
  <c r="E87" i="19"/>
  <c r="E88" i="19"/>
  <c r="G88" i="19" s="1"/>
  <c r="E89" i="19"/>
  <c r="E83" i="19"/>
  <c r="E65" i="19"/>
  <c r="E66" i="19"/>
  <c r="E67" i="19"/>
  <c r="E64" i="19"/>
  <c r="E62" i="19"/>
  <c r="E61" i="19"/>
  <c r="E46" i="19"/>
  <c r="E43" i="19"/>
  <c r="E44" i="19"/>
  <c r="E42" i="19"/>
  <c r="E40" i="19"/>
  <c r="E39" i="19"/>
  <c r="E38" i="19"/>
  <c r="E35" i="19"/>
  <c r="E34" i="19"/>
  <c r="E28" i="19"/>
  <c r="E29" i="19"/>
  <c r="E30" i="19"/>
  <c r="E31" i="19"/>
  <c r="E32" i="19"/>
  <c r="E27" i="19"/>
  <c r="E22" i="19"/>
  <c r="E23" i="19"/>
  <c r="E21" i="19"/>
  <c r="E17" i="19"/>
  <c r="E18" i="19"/>
  <c r="E16" i="19"/>
  <c r="E14" i="19"/>
  <c r="E11" i="19"/>
  <c r="E12" i="19"/>
  <c r="E10" i="19"/>
  <c r="E7" i="19"/>
  <c r="E6" i="19"/>
  <c r="D157" i="19"/>
  <c r="D161" i="19" s="1"/>
  <c r="D158" i="19"/>
  <c r="G158" i="19" s="1"/>
  <c r="D156" i="19"/>
  <c r="D152" i="19"/>
  <c r="D145" i="19"/>
  <c r="D146" i="19"/>
  <c r="D147" i="19"/>
  <c r="D144" i="19"/>
  <c r="D139" i="19"/>
  <c r="D140" i="19"/>
  <c r="D138" i="19"/>
  <c r="D136" i="19"/>
  <c r="D134" i="19"/>
  <c r="D133" i="19"/>
  <c r="D131" i="19"/>
  <c r="D130" i="19"/>
  <c r="D127" i="19"/>
  <c r="D115" i="19"/>
  <c r="D116" i="19"/>
  <c r="D114" i="19"/>
  <c r="D110" i="19"/>
  <c r="D111" i="19"/>
  <c r="D112" i="19"/>
  <c r="D109" i="19"/>
  <c r="D105" i="19"/>
  <c r="D106" i="19"/>
  <c r="D107" i="19"/>
  <c r="D104" i="19"/>
  <c r="D102" i="19"/>
  <c r="D99" i="19"/>
  <c r="D86" i="19"/>
  <c r="G86" i="19" s="1"/>
  <c r="D81" i="19"/>
  <c r="D80" i="19"/>
  <c r="D65" i="19"/>
  <c r="D64" i="19"/>
  <c r="D62" i="19"/>
  <c r="D61" i="19"/>
  <c r="D46" i="19"/>
  <c r="D45" i="19"/>
  <c r="G45" i="19"/>
  <c r="D44" i="19"/>
  <c r="D43" i="19"/>
  <c r="D35" i="19"/>
  <c r="D36" i="19"/>
  <c r="D34" i="19"/>
  <c r="D32" i="19"/>
  <c r="D31" i="19"/>
  <c r="D22" i="19"/>
  <c r="D23" i="19"/>
  <c r="D21" i="19"/>
  <c r="D19" i="19"/>
  <c r="D18" i="19"/>
  <c r="D17" i="19"/>
  <c r="D16" i="19"/>
  <c r="D12" i="19"/>
  <c r="D10" i="19"/>
  <c r="D7" i="19"/>
  <c r="D8" i="19"/>
  <c r="D6" i="19"/>
  <c r="C158" i="19"/>
  <c r="C157" i="19"/>
  <c r="C156" i="19"/>
  <c r="C151" i="19"/>
  <c r="C147" i="19"/>
  <c r="C146" i="19"/>
  <c r="C144" i="19"/>
  <c r="C142" i="19"/>
  <c r="C139" i="19"/>
  <c r="C140" i="19"/>
  <c r="C138" i="19"/>
  <c r="C136" i="19"/>
  <c r="C135" i="19"/>
  <c r="C133" i="19"/>
  <c r="G133" i="19" s="1"/>
  <c r="C131" i="19"/>
  <c r="C130" i="19"/>
  <c r="C128" i="19"/>
  <c r="C120" i="19"/>
  <c r="C121" i="19"/>
  <c r="C122" i="19"/>
  <c r="C123" i="19"/>
  <c r="C124" i="19"/>
  <c r="C125" i="19"/>
  <c r="C126" i="19"/>
  <c r="C127" i="19"/>
  <c r="C119" i="19"/>
  <c r="C115" i="19"/>
  <c r="C116" i="19"/>
  <c r="C114" i="19"/>
  <c r="C110" i="19"/>
  <c r="C111" i="19"/>
  <c r="C112" i="19"/>
  <c r="C109" i="19"/>
  <c r="C105" i="19"/>
  <c r="C106" i="19"/>
  <c r="C104" i="19"/>
  <c r="C102" i="19"/>
  <c r="C92" i="19"/>
  <c r="C93" i="19"/>
  <c r="C94" i="19"/>
  <c r="C95" i="19"/>
  <c r="C96" i="19"/>
  <c r="C97" i="19"/>
  <c r="C98" i="19"/>
  <c r="C99" i="19"/>
  <c r="C100" i="19"/>
  <c r="C91" i="19"/>
  <c r="C84" i="19"/>
  <c r="C85" i="19"/>
  <c r="C86" i="19"/>
  <c r="C87" i="19"/>
  <c r="C88" i="19"/>
  <c r="C89" i="19"/>
  <c r="C83" i="19"/>
  <c r="C81" i="19"/>
  <c r="C73" i="19"/>
  <c r="C74" i="19"/>
  <c r="C75" i="19"/>
  <c r="C76" i="19"/>
  <c r="C72" i="19"/>
  <c r="C70" i="19"/>
  <c r="C65" i="19"/>
  <c r="C66" i="19"/>
  <c r="C67" i="19"/>
  <c r="C64" i="19"/>
  <c r="C62" i="19"/>
  <c r="C61" i="19"/>
  <c r="C39" i="19"/>
  <c r="C40" i="19"/>
  <c r="C41" i="19"/>
  <c r="C42" i="19"/>
  <c r="C43" i="19"/>
  <c r="C44" i="19"/>
  <c r="C45" i="19"/>
  <c r="C46" i="19"/>
  <c r="C38" i="19"/>
  <c r="C35" i="19"/>
  <c r="C36" i="19"/>
  <c r="C34" i="19"/>
  <c r="C28" i="19"/>
  <c r="C29" i="19"/>
  <c r="C30" i="19"/>
  <c r="C31" i="19"/>
  <c r="C32" i="19"/>
  <c r="C27" i="19"/>
  <c r="G27" i="19" s="1"/>
  <c r="C22" i="19"/>
  <c r="C23" i="19"/>
  <c r="C24" i="19"/>
  <c r="C25" i="19"/>
  <c r="G25" i="19" s="1"/>
  <c r="C21" i="19"/>
  <c r="C19" i="19"/>
  <c r="C18" i="19"/>
  <c r="C17" i="19"/>
  <c r="C16" i="19"/>
  <c r="C11" i="19"/>
  <c r="C12" i="19"/>
  <c r="C10" i="19"/>
  <c r="C7" i="19"/>
  <c r="C8" i="19"/>
  <c r="C6" i="19"/>
  <c r="B152" i="19"/>
  <c r="B153" i="19"/>
  <c r="B154" i="19"/>
  <c r="B155" i="19"/>
  <c r="B156" i="19"/>
  <c r="G156" i="19" s="1"/>
  <c r="B157" i="19"/>
  <c r="B158" i="19"/>
  <c r="B151" i="19"/>
  <c r="B149" i="19"/>
  <c r="B145" i="19"/>
  <c r="B146" i="19"/>
  <c r="B147" i="19"/>
  <c r="B144" i="19"/>
  <c r="B142" i="19"/>
  <c r="B139" i="19"/>
  <c r="B140" i="19"/>
  <c r="B138" i="19"/>
  <c r="B131" i="19"/>
  <c r="B132" i="19"/>
  <c r="B133" i="19"/>
  <c r="B134" i="19"/>
  <c r="B135" i="19"/>
  <c r="B136" i="19"/>
  <c r="B130" i="19"/>
  <c r="B120" i="19"/>
  <c r="B121" i="19"/>
  <c r="B122" i="19"/>
  <c r="B123" i="19"/>
  <c r="B124" i="19"/>
  <c r="B125" i="19"/>
  <c r="B126" i="19"/>
  <c r="B127" i="19"/>
  <c r="B128" i="19"/>
  <c r="B119" i="19"/>
  <c r="B115" i="19"/>
  <c r="B116" i="19"/>
  <c r="B114" i="19"/>
  <c r="B110" i="19"/>
  <c r="B111" i="19"/>
  <c r="B112" i="19"/>
  <c r="B109" i="19"/>
  <c r="B105" i="19"/>
  <c r="B106" i="19"/>
  <c r="G106" i="19" s="1"/>
  <c r="B107" i="19"/>
  <c r="B104" i="19"/>
  <c r="B102" i="19"/>
  <c r="B92" i="19"/>
  <c r="B93" i="19"/>
  <c r="B94" i="19"/>
  <c r="B95" i="19"/>
  <c r="B96" i="19"/>
  <c r="B97" i="19"/>
  <c r="B98" i="19"/>
  <c r="B99" i="19"/>
  <c r="B100" i="19"/>
  <c r="B91" i="19"/>
  <c r="B84" i="19"/>
  <c r="B85" i="19"/>
  <c r="B86" i="19"/>
  <c r="B87" i="19"/>
  <c r="B88" i="19"/>
  <c r="B89" i="19"/>
  <c r="B83" i="19"/>
  <c r="B81" i="19"/>
  <c r="B80" i="19"/>
  <c r="B78" i="19"/>
  <c r="B73" i="19"/>
  <c r="B74" i="19"/>
  <c r="B75" i="19"/>
  <c r="B76" i="19"/>
  <c r="B72" i="19"/>
  <c r="B70" i="19"/>
  <c r="B69" i="19"/>
  <c r="B65" i="19"/>
  <c r="B66" i="19"/>
  <c r="B67" i="19"/>
  <c r="B64" i="19"/>
  <c r="G64" i="19" s="1"/>
  <c r="B62" i="19"/>
  <c r="B61" i="19"/>
  <c r="B53" i="19"/>
  <c r="B54" i="19"/>
  <c r="G54" i="19" s="1"/>
  <c r="B55" i="19"/>
  <c r="B52" i="19"/>
  <c r="G53" i="19"/>
  <c r="B49" i="19"/>
  <c r="B50" i="19"/>
  <c r="G50" i="19" s="1"/>
  <c r="B51" i="19"/>
  <c r="B48" i="19"/>
  <c r="B39" i="19"/>
  <c r="B40" i="19"/>
  <c r="B41" i="19"/>
  <c r="B42" i="19"/>
  <c r="B43" i="19"/>
  <c r="B44" i="19"/>
  <c r="B45" i="19"/>
  <c r="B46" i="19"/>
  <c r="B38" i="19"/>
  <c r="B35" i="19"/>
  <c r="B36" i="19"/>
  <c r="B34" i="19"/>
  <c r="B28" i="19"/>
  <c r="G28" i="19" s="1"/>
  <c r="B29" i="19"/>
  <c r="B30" i="19"/>
  <c r="B31" i="19"/>
  <c r="B32" i="19"/>
  <c r="B27" i="19"/>
  <c r="B22" i="19"/>
  <c r="B23" i="19"/>
  <c r="B24" i="19"/>
  <c r="B25" i="19"/>
  <c r="B21" i="19"/>
  <c r="B19" i="19"/>
  <c r="G19" i="19" s="1"/>
  <c r="B18" i="19"/>
  <c r="B17" i="19"/>
  <c r="B16" i="19"/>
  <c r="B14" i="19"/>
  <c r="B11" i="19"/>
  <c r="B12" i="19"/>
  <c r="B10" i="19"/>
  <c r="B7" i="19"/>
  <c r="B8" i="19"/>
  <c r="B6" i="19"/>
  <c r="E161" i="19"/>
  <c r="G154" i="19"/>
  <c r="B161" i="19"/>
  <c r="G142" i="19"/>
  <c r="G134" i="19"/>
  <c r="G132" i="19"/>
  <c r="G126" i="19"/>
  <c r="G121" i="19"/>
  <c r="G112" i="19"/>
  <c r="G109" i="19"/>
  <c r="G107" i="19"/>
  <c r="G100" i="19"/>
  <c r="G94" i="19"/>
  <c r="G92" i="19"/>
  <c r="G87" i="19"/>
  <c r="G78" i="19"/>
  <c r="G75" i="19"/>
  <c r="G67" i="19"/>
  <c r="G55" i="19"/>
  <c r="G52" i="19"/>
  <c r="G51" i="19"/>
  <c r="G49" i="19"/>
  <c r="G48" i="19"/>
  <c r="G41" i="19"/>
  <c r="G30" i="19"/>
  <c r="G24" i="19"/>
  <c r="G14" i="19"/>
  <c r="G153" i="19" l="1"/>
  <c r="G147" i="19"/>
  <c r="G146" i="19"/>
  <c r="G124" i="19"/>
  <c r="G120" i="19"/>
  <c r="G128" i="19"/>
  <c r="G114" i="19"/>
  <c r="G110" i="19"/>
  <c r="G104" i="19"/>
  <c r="G93" i="19"/>
  <c r="G72" i="19"/>
  <c r="G70" i="19"/>
  <c r="G66" i="19"/>
  <c r="G43" i="19"/>
  <c r="G42" i="19"/>
  <c r="G10" i="19"/>
  <c r="G135" i="19"/>
  <c r="G111" i="19"/>
  <c r="G105" i="19"/>
  <c r="G95" i="19"/>
  <c r="G85" i="19"/>
  <c r="G84" i="19"/>
  <c r="G83" i="19"/>
  <c r="G81" i="19"/>
  <c r="F160" i="19"/>
  <c r="F163" i="19" s="1"/>
  <c r="G39" i="19"/>
  <c r="G22" i="19"/>
  <c r="E160" i="19"/>
  <c r="E163" i="19" s="1"/>
  <c r="G130" i="19"/>
  <c r="G116" i="19"/>
  <c r="G115" i="19"/>
  <c r="G80" i="19"/>
  <c r="G65" i="19"/>
  <c r="G62" i="19"/>
  <c r="G61" i="19"/>
  <c r="G44" i="19"/>
  <c r="G34" i="19"/>
  <c r="G21" i="19"/>
  <c r="D160" i="19"/>
  <c r="D163" i="19" s="1"/>
  <c r="G8" i="19"/>
  <c r="G7" i="19"/>
  <c r="G157" i="19"/>
  <c r="G144" i="19"/>
  <c r="G140" i="19"/>
  <c r="G138" i="19"/>
  <c r="G131" i="19"/>
  <c r="G127" i="19"/>
  <c r="G123" i="19"/>
  <c r="G99" i="19"/>
  <c r="G89" i="19"/>
  <c r="G74" i="19"/>
  <c r="G73" i="19"/>
  <c r="G76" i="19"/>
  <c r="G40" i="19"/>
  <c r="G36" i="19"/>
  <c r="G29" i="19"/>
  <c r="G23" i="19"/>
  <c r="G12" i="19"/>
  <c r="C160" i="19"/>
  <c r="G6" i="19"/>
  <c r="G35" i="19"/>
  <c r="G31" i="19"/>
  <c r="G32" i="19"/>
  <c r="G18" i="19"/>
  <c r="G17" i="19"/>
  <c r="G16" i="19"/>
  <c r="G152" i="19"/>
  <c r="C161" i="19"/>
  <c r="G149" i="19"/>
  <c r="B160" i="19"/>
  <c r="B163" i="19" s="1"/>
  <c r="G161" i="19" l="1"/>
  <c r="C163" i="19"/>
  <c r="G160" i="19"/>
  <c r="Z49" i="11"/>
  <c r="Z50" i="11"/>
  <c r="Z48" i="11"/>
  <c r="Z47" i="11"/>
  <c r="Z45" i="11"/>
  <c r="AC46" i="12"/>
  <c r="AC45" i="12"/>
  <c r="H14" i="12"/>
  <c r="G14" i="12"/>
  <c r="U5" i="12"/>
  <c r="U2" i="12"/>
  <c r="L6" i="12"/>
  <c r="L4" i="12"/>
  <c r="D4" i="12"/>
  <c r="A4" i="12"/>
  <c r="L6" i="6"/>
  <c r="R5" i="6"/>
  <c r="R2" i="6"/>
  <c r="Q7" i="18"/>
  <c r="Q4" i="18"/>
  <c r="J8" i="18"/>
  <c r="J6" i="18"/>
  <c r="D6" i="18"/>
  <c r="B6" i="18"/>
  <c r="B4" i="6"/>
  <c r="L4" i="6"/>
  <c r="E4" i="6"/>
  <c r="AE17" i="10"/>
  <c r="AC28" i="12"/>
  <c r="AC13" i="12"/>
  <c r="AC49" i="12" s="1"/>
  <c r="Y51" i="12"/>
  <c r="Y43" i="12"/>
  <c r="Y38" i="12"/>
  <c r="Y32" i="12"/>
  <c r="Y21" i="12"/>
  <c r="U51" i="12"/>
  <c r="U44" i="12"/>
  <c r="U35" i="12"/>
  <c r="U27" i="12"/>
  <c r="U22" i="12"/>
  <c r="P51" i="12"/>
  <c r="P40" i="12"/>
  <c r="P33" i="12"/>
  <c r="P23" i="12"/>
  <c r="P16" i="12"/>
  <c r="L51" i="12"/>
  <c r="L43" i="12"/>
  <c r="L27" i="12"/>
  <c r="L19" i="12"/>
  <c r="H51" i="12"/>
  <c r="H42" i="12"/>
  <c r="H33" i="12"/>
  <c r="H28" i="12"/>
  <c r="H21" i="12"/>
  <c r="Z20" i="11"/>
  <c r="Z36" i="11"/>
  <c r="Z25" i="11"/>
  <c r="U52" i="11"/>
  <c r="U46" i="11"/>
  <c r="U37" i="11"/>
  <c r="U22" i="11"/>
  <c r="U15" i="11"/>
  <c r="Q52" i="11"/>
  <c r="Q42" i="11"/>
  <c r="Q37" i="11"/>
  <c r="Q23" i="11"/>
  <c r="Q12" i="11"/>
  <c r="M52" i="11"/>
  <c r="M44" i="11"/>
  <c r="M39" i="11"/>
  <c r="M32" i="11"/>
  <c r="M25" i="11"/>
  <c r="M13" i="11"/>
  <c r="I32" i="11"/>
  <c r="I41" i="11"/>
  <c r="I52" i="11"/>
  <c r="I13" i="11"/>
  <c r="I19" i="11"/>
  <c r="Y48" i="11"/>
  <c r="T37" i="11"/>
  <c r="T52" i="11"/>
  <c r="Y49" i="11"/>
  <c r="AA48" i="6"/>
  <c r="AA44" i="6"/>
  <c r="AA43" i="6"/>
  <c r="AC47" i="17"/>
  <c r="AC45" i="17"/>
  <c r="AC44" i="17"/>
  <c r="AC48" i="12"/>
  <c r="H32" i="11"/>
  <c r="Y50" i="11"/>
  <c r="X51" i="12"/>
  <c r="T51" i="12"/>
  <c r="O51" i="12"/>
  <c r="K51" i="12"/>
  <c r="G51" i="12"/>
  <c r="AB48" i="12"/>
  <c r="AB45" i="12"/>
  <c r="T44" i="12"/>
  <c r="X43" i="12"/>
  <c r="K43" i="12"/>
  <c r="G42" i="12"/>
  <c r="O40" i="12"/>
  <c r="X38" i="12"/>
  <c r="T35" i="12"/>
  <c r="O33" i="12"/>
  <c r="G33" i="12"/>
  <c r="X32" i="12"/>
  <c r="AB28" i="12"/>
  <c r="G28" i="12"/>
  <c r="T27" i="12"/>
  <c r="K27" i="12"/>
  <c r="O23" i="12"/>
  <c r="T22" i="12"/>
  <c r="X21" i="12"/>
  <c r="G21" i="12"/>
  <c r="K19" i="12"/>
  <c r="AB46" i="12" s="1"/>
  <c r="O16" i="12"/>
  <c r="AB13" i="12"/>
  <c r="AB49" i="12" s="1"/>
  <c r="V54" i="18"/>
  <c r="V53" i="18"/>
  <c r="Z43" i="6"/>
  <c r="V49" i="6"/>
  <c r="U49" i="6"/>
  <c r="Q49" i="6"/>
  <c r="P49" i="6"/>
  <c r="M49" i="6"/>
  <c r="L49" i="6"/>
  <c r="E49" i="6"/>
  <c r="D49" i="6"/>
  <c r="Z48" i="6"/>
  <c r="Z44" i="6"/>
  <c r="I44" i="6"/>
  <c r="H44" i="6"/>
  <c r="E43" i="6"/>
  <c r="D43" i="6"/>
  <c r="V42" i="6"/>
  <c r="U42" i="6"/>
  <c r="M42" i="6"/>
  <c r="L42" i="6"/>
  <c r="Q41" i="6"/>
  <c r="P41" i="6"/>
  <c r="I37" i="6"/>
  <c r="H37" i="6"/>
  <c r="E37" i="6"/>
  <c r="D37" i="6"/>
  <c r="M35" i="6"/>
  <c r="L35" i="6"/>
  <c r="AA34" i="6"/>
  <c r="Z34" i="6"/>
  <c r="Q34" i="6"/>
  <c r="P34" i="6"/>
  <c r="Q28" i="6"/>
  <c r="P28" i="6"/>
  <c r="M28" i="6"/>
  <c r="L28" i="6"/>
  <c r="I28" i="6"/>
  <c r="H28" i="6"/>
  <c r="AA24" i="6"/>
  <c r="AA47" i="6" s="1"/>
  <c r="Z24" i="6"/>
  <c r="Z47" i="6" s="1"/>
  <c r="M21" i="6"/>
  <c r="L21" i="6"/>
  <c r="I21" i="6"/>
  <c r="H21" i="6"/>
  <c r="AA19" i="6"/>
  <c r="Z19" i="6"/>
  <c r="V17" i="6"/>
  <c r="U17" i="6"/>
  <c r="Q15" i="6"/>
  <c r="P15" i="6"/>
  <c r="M15" i="6"/>
  <c r="L15" i="6"/>
  <c r="AA12" i="6"/>
  <c r="Z12" i="6"/>
  <c r="I12" i="6"/>
  <c r="AA45" i="6" s="1"/>
  <c r="H12" i="6"/>
  <c r="Z45" i="6" s="1"/>
  <c r="L52" i="11"/>
  <c r="P52" i="11"/>
  <c r="T46" i="11"/>
  <c r="T22" i="11"/>
  <c r="P12" i="11"/>
  <c r="P42" i="11"/>
  <c r="H52" i="11"/>
  <c r="P37" i="11"/>
  <c r="P23" i="11"/>
  <c r="L44" i="11"/>
  <c r="G163" i="19" l="1"/>
  <c r="AB51" i="12"/>
  <c r="AC51" i="12"/>
  <c r="H4" i="12" s="1"/>
  <c r="AA49" i="6"/>
  <c r="H4" i="6" s="1"/>
  <c r="Z52" i="11"/>
  <c r="F18" i="13"/>
  <c r="Z49" i="6"/>
  <c r="L25" i="11"/>
  <c r="L32" i="11"/>
  <c r="L39" i="11"/>
  <c r="L13" i="11"/>
  <c r="H41" i="11"/>
  <c r="Y52" i="11"/>
  <c r="I23" i="11"/>
  <c r="H23" i="11"/>
  <c r="H19" i="11"/>
  <c r="H13" i="11"/>
  <c r="T15" i="11"/>
  <c r="Z12" i="11"/>
  <c r="Y12" i="11"/>
  <c r="Y20" i="11"/>
  <c r="Y25" i="11"/>
  <c r="Y36" i="11"/>
  <c r="AB48" i="17"/>
  <c r="AB47" i="17"/>
  <c r="AB45" i="17"/>
  <c r="AB52" i="17" s="1"/>
  <c r="AB44" i="17"/>
  <c r="C52" i="17"/>
  <c r="H17" i="13" l="1"/>
  <c r="E23" i="1"/>
  <c r="G23" i="1" s="1"/>
  <c r="B152" i="1"/>
  <c r="B153" i="1"/>
  <c r="B154" i="1"/>
  <c r="B155" i="1"/>
  <c r="B156" i="1"/>
  <c r="B157" i="1"/>
  <c r="B158" i="1"/>
  <c r="B151" i="1"/>
  <c r="B149" i="1"/>
  <c r="B145" i="1"/>
  <c r="B146" i="1"/>
  <c r="B147" i="1"/>
  <c r="B144" i="1"/>
  <c r="B142" i="1"/>
  <c r="B139" i="1"/>
  <c r="B140" i="1"/>
  <c r="B138" i="1"/>
  <c r="B131" i="1"/>
  <c r="B132" i="1"/>
  <c r="B133" i="1"/>
  <c r="B134" i="1"/>
  <c r="B135" i="1"/>
  <c r="B136" i="1"/>
  <c r="B130" i="1"/>
  <c r="B120" i="1"/>
  <c r="B121" i="1"/>
  <c r="B122" i="1"/>
  <c r="B123" i="1"/>
  <c r="B124" i="1"/>
  <c r="B125" i="1"/>
  <c r="B126" i="1"/>
  <c r="B127" i="1"/>
  <c r="B128" i="1"/>
  <c r="B119" i="1"/>
  <c r="B115" i="1"/>
  <c r="B116" i="1"/>
  <c r="B114" i="1"/>
  <c r="B110" i="1"/>
  <c r="B111" i="1"/>
  <c r="B112" i="1"/>
  <c r="B109" i="1"/>
  <c r="B105" i="1"/>
  <c r="B106" i="1"/>
  <c r="B107" i="1"/>
  <c r="B104" i="1"/>
  <c r="B102" i="1"/>
  <c r="B92" i="1"/>
  <c r="B93" i="1"/>
  <c r="B94" i="1"/>
  <c r="B95" i="1"/>
  <c r="B96" i="1"/>
  <c r="B97" i="1"/>
  <c r="B98" i="1"/>
  <c r="B99" i="1"/>
  <c r="B100" i="1"/>
  <c r="B91" i="1"/>
  <c r="B84" i="1"/>
  <c r="B85" i="1"/>
  <c r="B86" i="1"/>
  <c r="B87" i="1"/>
  <c r="B88" i="1"/>
  <c r="B89" i="1"/>
  <c r="B83" i="1"/>
  <c r="B81" i="1"/>
  <c r="B80" i="1"/>
  <c r="B78" i="1"/>
  <c r="G78" i="1" s="1"/>
  <c r="B73" i="1"/>
  <c r="B74" i="1"/>
  <c r="B75" i="1"/>
  <c r="B76" i="1"/>
  <c r="B72" i="1"/>
  <c r="B70" i="1"/>
  <c r="B69" i="1"/>
  <c r="B65" i="1"/>
  <c r="B66" i="1"/>
  <c r="B67" i="1"/>
  <c r="B64" i="1"/>
  <c r="B62" i="1"/>
  <c r="B61" i="1"/>
  <c r="B53" i="1"/>
  <c r="B54" i="1"/>
  <c r="G54" i="1" s="1"/>
  <c r="B55" i="1"/>
  <c r="B52" i="1"/>
  <c r="B49" i="1"/>
  <c r="G49" i="1" s="1"/>
  <c r="B50" i="1"/>
  <c r="B51" i="1"/>
  <c r="B48" i="1"/>
  <c r="B39" i="1"/>
  <c r="B40" i="1"/>
  <c r="B41" i="1"/>
  <c r="B42" i="1"/>
  <c r="B43" i="1"/>
  <c r="B44" i="1"/>
  <c r="B45" i="1"/>
  <c r="B46" i="1"/>
  <c r="B38" i="1"/>
  <c r="B35" i="1"/>
  <c r="B36" i="1"/>
  <c r="B34" i="1"/>
  <c r="B28" i="1"/>
  <c r="B29" i="1"/>
  <c r="B30" i="1"/>
  <c r="B31" i="1"/>
  <c r="B32" i="1"/>
  <c r="B27" i="1"/>
  <c r="B22" i="1"/>
  <c r="B23" i="1"/>
  <c r="B24" i="1"/>
  <c r="B25" i="1"/>
  <c r="B21" i="1"/>
  <c r="B19" i="1"/>
  <c r="B18" i="1"/>
  <c r="B17" i="1"/>
  <c r="B16" i="1"/>
  <c r="B14" i="1"/>
  <c r="B11" i="1"/>
  <c r="B12" i="1"/>
  <c r="B10" i="1"/>
  <c r="B7" i="1"/>
  <c r="B8" i="1"/>
  <c r="B6" i="1"/>
  <c r="T55" i="18"/>
  <c r="S55" i="18"/>
  <c r="Q55" i="18"/>
  <c r="P55" i="18"/>
  <c r="M55" i="18"/>
  <c r="L55" i="18"/>
  <c r="G55" i="18"/>
  <c r="F55" i="18"/>
  <c r="M50" i="18"/>
  <c r="L50" i="18"/>
  <c r="W47" i="18"/>
  <c r="V47" i="18"/>
  <c r="Q47" i="18"/>
  <c r="P47" i="18"/>
  <c r="G45" i="18"/>
  <c r="F45" i="18"/>
  <c r="T43" i="18"/>
  <c r="S43" i="18"/>
  <c r="Q42" i="18"/>
  <c r="P42" i="18"/>
  <c r="M40" i="18"/>
  <c r="L40" i="18"/>
  <c r="J40" i="18"/>
  <c r="I40" i="18"/>
  <c r="G39" i="18"/>
  <c r="F39" i="18"/>
  <c r="W35" i="18"/>
  <c r="V35" i="18"/>
  <c r="M33" i="18"/>
  <c r="L33" i="18"/>
  <c r="J33" i="18"/>
  <c r="I33" i="18"/>
  <c r="G31" i="18"/>
  <c r="F31" i="18"/>
  <c r="W30" i="18"/>
  <c r="V30" i="18"/>
  <c r="Q27" i="18"/>
  <c r="P27" i="18"/>
  <c r="T26" i="18"/>
  <c r="S26" i="18"/>
  <c r="M23" i="18"/>
  <c r="L23" i="18"/>
  <c r="G23" i="18"/>
  <c r="W52" i="18" s="1"/>
  <c r="F16" i="13" s="1"/>
  <c r="F23" i="18"/>
  <c r="V52" i="18" s="1"/>
  <c r="V55" i="18" s="1"/>
  <c r="W22" i="18"/>
  <c r="V22" i="18"/>
  <c r="J22" i="18"/>
  <c r="I22" i="18"/>
  <c r="T18" i="18"/>
  <c r="S18" i="18"/>
  <c r="W17" i="18"/>
  <c r="V17" i="18"/>
  <c r="M17" i="18"/>
  <c r="L17" i="18"/>
  <c r="Q15" i="18"/>
  <c r="P15" i="18"/>
  <c r="AE43" i="10"/>
  <c r="AE52" i="10" s="1"/>
  <c r="AE31" i="10"/>
  <c r="AE23" i="10"/>
  <c r="M47" i="9"/>
  <c r="M37" i="9"/>
  <c r="M26" i="9"/>
  <c r="V47" i="9" s="1"/>
  <c r="P27" i="17"/>
  <c r="D52" i="17"/>
  <c r="E133" i="1"/>
  <c r="E135" i="1"/>
  <c r="X52" i="17"/>
  <c r="D12" i="1"/>
  <c r="D10" i="1"/>
  <c r="D8" i="1"/>
  <c r="D7" i="1"/>
  <c r="D6" i="1"/>
  <c r="F20" i="13"/>
  <c r="D16" i="1"/>
  <c r="E6" i="1"/>
  <c r="F19" i="13"/>
  <c r="J20" i="13"/>
  <c r="F142" i="1"/>
  <c r="F87" i="1"/>
  <c r="F88" i="1"/>
  <c r="F89" i="1"/>
  <c r="F39" i="1"/>
  <c r="F40" i="1"/>
  <c r="F41" i="1"/>
  <c r="F42" i="1"/>
  <c r="F38" i="1"/>
  <c r="F73" i="1"/>
  <c r="F74" i="1"/>
  <c r="F72" i="1"/>
  <c r="E46" i="1"/>
  <c r="C158" i="1"/>
  <c r="C142" i="1"/>
  <c r="C139" i="1"/>
  <c r="C135" i="1"/>
  <c r="C131" i="1"/>
  <c r="C133" i="1"/>
  <c r="C136" i="1"/>
  <c r="C120" i="1"/>
  <c r="C121" i="1"/>
  <c r="C122" i="1"/>
  <c r="C123" i="1"/>
  <c r="C124" i="1"/>
  <c r="C125" i="1"/>
  <c r="C126" i="1"/>
  <c r="C127" i="1"/>
  <c r="C114" i="1"/>
  <c r="C110" i="1"/>
  <c r="C111" i="1"/>
  <c r="C105" i="1"/>
  <c r="C106" i="1"/>
  <c r="C104" i="1"/>
  <c r="C92" i="1"/>
  <c r="C93" i="1"/>
  <c r="C94" i="1"/>
  <c r="C95" i="1"/>
  <c r="C96" i="1"/>
  <c r="G96" i="1" s="1"/>
  <c r="C97" i="1"/>
  <c r="C91" i="1"/>
  <c r="C84" i="1"/>
  <c r="C85" i="1"/>
  <c r="C86" i="1"/>
  <c r="C87" i="1"/>
  <c r="C88" i="1"/>
  <c r="C89" i="1"/>
  <c r="C83" i="1"/>
  <c r="C81" i="1"/>
  <c r="C73" i="1"/>
  <c r="C74" i="1"/>
  <c r="C75" i="1"/>
  <c r="C76" i="1"/>
  <c r="C72" i="1"/>
  <c r="G72" i="1" s="1"/>
  <c r="C65" i="1"/>
  <c r="C66" i="1"/>
  <c r="C67" i="1"/>
  <c r="C61" i="1"/>
  <c r="C62" i="1"/>
  <c r="C39" i="1"/>
  <c r="C40" i="1"/>
  <c r="C41" i="1"/>
  <c r="C42" i="1"/>
  <c r="C43" i="1"/>
  <c r="C44" i="1"/>
  <c r="C45" i="1"/>
  <c r="C46" i="1"/>
  <c r="C38" i="1"/>
  <c r="C35" i="1"/>
  <c r="C36" i="1"/>
  <c r="C34" i="1"/>
  <c r="C29" i="1"/>
  <c r="G29" i="1" s="1"/>
  <c r="C30" i="1"/>
  <c r="C31" i="1"/>
  <c r="C22" i="1"/>
  <c r="C21" i="1"/>
  <c r="C18" i="1"/>
  <c r="C12" i="1"/>
  <c r="C10" i="1"/>
  <c r="C7" i="1"/>
  <c r="C6" i="1"/>
  <c r="F127" i="1"/>
  <c r="F128" i="1"/>
  <c r="D158" i="1"/>
  <c r="F24" i="1"/>
  <c r="F25" i="1"/>
  <c r="C25" i="1"/>
  <c r="C24" i="1"/>
  <c r="E124" i="1"/>
  <c r="E147" i="1"/>
  <c r="E146" i="1"/>
  <c r="E145" i="1"/>
  <c r="E144" i="1"/>
  <c r="E142" i="1"/>
  <c r="E139" i="1"/>
  <c r="E131" i="1"/>
  <c r="E130" i="1"/>
  <c r="E127" i="1"/>
  <c r="E126" i="1"/>
  <c r="E125" i="1"/>
  <c r="E123" i="1"/>
  <c r="E122" i="1"/>
  <c r="E121" i="1"/>
  <c r="E120" i="1"/>
  <c r="E115" i="1"/>
  <c r="E114" i="1"/>
  <c r="E112" i="1"/>
  <c r="E111" i="1"/>
  <c r="E110" i="1"/>
  <c r="E105" i="1"/>
  <c r="E104" i="1"/>
  <c r="E102" i="1"/>
  <c r="E99" i="1"/>
  <c r="E98" i="1"/>
  <c r="E97" i="1"/>
  <c r="E95" i="1"/>
  <c r="E94" i="1"/>
  <c r="E93" i="1"/>
  <c r="E92" i="1"/>
  <c r="E91" i="1"/>
  <c r="E89" i="1"/>
  <c r="E88" i="1"/>
  <c r="E87" i="1"/>
  <c r="E86" i="1"/>
  <c r="E85" i="1"/>
  <c r="E84" i="1"/>
  <c r="E83" i="1"/>
  <c r="E81" i="1"/>
  <c r="E80" i="1"/>
  <c r="E76" i="1"/>
  <c r="E75" i="1"/>
  <c r="E74" i="1"/>
  <c r="E73" i="1"/>
  <c r="E72" i="1"/>
  <c r="E70" i="1"/>
  <c r="E69" i="1"/>
  <c r="E67" i="1"/>
  <c r="E66" i="1"/>
  <c r="E65" i="1"/>
  <c r="E64" i="1"/>
  <c r="E62" i="1"/>
  <c r="E61" i="1"/>
  <c r="E44" i="1"/>
  <c r="E43" i="1"/>
  <c r="E42" i="1"/>
  <c r="E40" i="1"/>
  <c r="E39" i="1"/>
  <c r="E38" i="1"/>
  <c r="E35" i="1"/>
  <c r="E34" i="1"/>
  <c r="E32" i="1"/>
  <c r="E31" i="1"/>
  <c r="E30" i="1"/>
  <c r="E29" i="1"/>
  <c r="E28" i="1"/>
  <c r="E27" i="1"/>
  <c r="E22" i="1"/>
  <c r="E21" i="1"/>
  <c r="E18" i="1"/>
  <c r="E17" i="1"/>
  <c r="E16" i="1"/>
  <c r="E14" i="1"/>
  <c r="E12" i="1"/>
  <c r="E11" i="1"/>
  <c r="E10" i="1"/>
  <c r="E7" i="1"/>
  <c r="U5" i="17"/>
  <c r="U2" i="17"/>
  <c r="L6" i="17"/>
  <c r="L4" i="17"/>
  <c r="A4" i="17"/>
  <c r="D4" i="17"/>
  <c r="Y52" i="17"/>
  <c r="U52" i="17"/>
  <c r="T52" i="17"/>
  <c r="P52" i="17"/>
  <c r="O52" i="17"/>
  <c r="L52" i="17"/>
  <c r="K52" i="17"/>
  <c r="H52" i="17"/>
  <c r="G52" i="17"/>
  <c r="U45" i="17"/>
  <c r="T45" i="17"/>
  <c r="P44" i="17"/>
  <c r="O44" i="17"/>
  <c r="Y41" i="17"/>
  <c r="X41" i="17"/>
  <c r="H41" i="17"/>
  <c r="G41" i="17"/>
  <c r="U40" i="17"/>
  <c r="T40" i="17"/>
  <c r="AC35" i="17"/>
  <c r="AB35" i="17"/>
  <c r="P34" i="17"/>
  <c r="O34" i="17"/>
  <c r="L34" i="17"/>
  <c r="K34" i="17"/>
  <c r="H32" i="17"/>
  <c r="G32" i="17"/>
  <c r="AC30" i="17"/>
  <c r="AC50" i="17" s="1"/>
  <c r="AB30" i="17"/>
  <c r="AB50" i="17" s="1"/>
  <c r="L28" i="17"/>
  <c r="K28" i="17"/>
  <c r="O27" i="17"/>
  <c r="Y26" i="17"/>
  <c r="X26" i="17"/>
  <c r="AC25" i="17"/>
  <c r="AB25" i="17"/>
  <c r="U20" i="17"/>
  <c r="T20" i="17"/>
  <c r="H19" i="17"/>
  <c r="G19" i="17"/>
  <c r="L18" i="17"/>
  <c r="K18" i="17"/>
  <c r="AC17" i="17"/>
  <c r="AB17" i="17"/>
  <c r="Y17" i="17"/>
  <c r="X17" i="17"/>
  <c r="P16" i="17"/>
  <c r="O16" i="17"/>
  <c r="AC12" i="17"/>
  <c r="AB12" i="17"/>
  <c r="C128" i="1"/>
  <c r="F158" i="1"/>
  <c r="F157" i="1"/>
  <c r="F156" i="1"/>
  <c r="F155" i="1"/>
  <c r="G155" i="1" s="1"/>
  <c r="F154" i="1"/>
  <c r="F153" i="1"/>
  <c r="F151" i="1"/>
  <c r="F149" i="1"/>
  <c r="F147" i="1"/>
  <c r="F146" i="1"/>
  <c r="F144" i="1"/>
  <c r="F140" i="1"/>
  <c r="F139" i="1"/>
  <c r="F136" i="1"/>
  <c r="F135" i="1"/>
  <c r="F133" i="1"/>
  <c r="F132" i="1"/>
  <c r="F131" i="1"/>
  <c r="F130" i="1"/>
  <c r="F126" i="1"/>
  <c r="F125" i="1"/>
  <c r="F124" i="1"/>
  <c r="F123" i="1"/>
  <c r="F122" i="1"/>
  <c r="F121" i="1"/>
  <c r="F120" i="1"/>
  <c r="F119" i="1"/>
  <c r="F116" i="1"/>
  <c r="F115" i="1"/>
  <c r="F114" i="1"/>
  <c r="F112" i="1"/>
  <c r="F111" i="1"/>
  <c r="F110" i="1"/>
  <c r="F109" i="1"/>
  <c r="F107" i="1"/>
  <c r="F105" i="1"/>
  <c r="F104" i="1"/>
  <c r="F102" i="1"/>
  <c r="F100" i="1"/>
  <c r="F99" i="1"/>
  <c r="F98" i="1"/>
  <c r="F97" i="1"/>
  <c r="F96" i="1"/>
  <c r="F95" i="1"/>
  <c r="F94" i="1"/>
  <c r="F93" i="1"/>
  <c r="F92" i="1"/>
  <c r="F91" i="1"/>
  <c r="F86" i="1"/>
  <c r="F85" i="1"/>
  <c r="F84" i="1"/>
  <c r="F83" i="1"/>
  <c r="F81" i="1"/>
  <c r="F80" i="1"/>
  <c r="F76" i="1"/>
  <c r="F75" i="1"/>
  <c r="F70" i="1"/>
  <c r="F69" i="1"/>
  <c r="F67" i="1"/>
  <c r="F66" i="1"/>
  <c r="F65" i="1"/>
  <c r="F64" i="1"/>
  <c r="F62" i="1"/>
  <c r="F61" i="1"/>
  <c r="F53" i="1"/>
  <c r="F46" i="1"/>
  <c r="F45" i="1"/>
  <c r="F44" i="1"/>
  <c r="F43" i="1"/>
  <c r="F36" i="1"/>
  <c r="F35" i="1"/>
  <c r="F34" i="1"/>
  <c r="F32" i="1"/>
  <c r="F31" i="1"/>
  <c r="F30" i="1"/>
  <c r="F29" i="1"/>
  <c r="F28" i="1"/>
  <c r="F27" i="1"/>
  <c r="F22" i="1"/>
  <c r="F21" i="1"/>
  <c r="F19" i="1"/>
  <c r="F18" i="1"/>
  <c r="F17" i="1"/>
  <c r="F16" i="1"/>
  <c r="F12" i="1"/>
  <c r="F11" i="1"/>
  <c r="F10" i="1"/>
  <c r="F6" i="1"/>
  <c r="F8" i="1"/>
  <c r="F7" i="1"/>
  <c r="F2" i="10"/>
  <c r="U2" i="10"/>
  <c r="F4" i="10"/>
  <c r="U5" i="10"/>
  <c r="F6" i="10"/>
  <c r="L6" i="10"/>
  <c r="F8" i="10"/>
  <c r="J14" i="10"/>
  <c r="N14" i="10"/>
  <c r="AA17" i="10"/>
  <c r="J20" i="10"/>
  <c r="N20" i="10"/>
  <c r="J23" i="10"/>
  <c r="N23" i="10"/>
  <c r="AA23" i="10"/>
  <c r="J31" i="10"/>
  <c r="N31" i="10"/>
  <c r="AA31" i="10"/>
  <c r="J34" i="10"/>
  <c r="N34" i="10"/>
  <c r="J38" i="10"/>
  <c r="N38" i="10"/>
  <c r="AA43" i="10"/>
  <c r="AA52" i="10" s="1"/>
  <c r="J45" i="10"/>
  <c r="N45" i="10"/>
  <c r="J53" i="10"/>
  <c r="N53" i="10"/>
  <c r="G2" i="9"/>
  <c r="V2" i="9"/>
  <c r="G5" i="9"/>
  <c r="V5" i="9"/>
  <c r="G6" i="9"/>
  <c r="M6" i="9"/>
  <c r="G8" i="9"/>
  <c r="I19" i="9"/>
  <c r="I26" i="9"/>
  <c r="I37" i="9"/>
  <c r="I47" i="9"/>
  <c r="C8" i="1"/>
  <c r="C11" i="1"/>
  <c r="G14" i="1"/>
  <c r="C16" i="1"/>
  <c r="C17" i="1"/>
  <c r="D17" i="1"/>
  <c r="D18" i="1"/>
  <c r="C19" i="1"/>
  <c r="D19" i="1"/>
  <c r="D21" i="1"/>
  <c r="D22" i="1"/>
  <c r="C27" i="1"/>
  <c r="C28" i="1"/>
  <c r="D31" i="1"/>
  <c r="C32" i="1"/>
  <c r="D32" i="1"/>
  <c r="D34" i="1"/>
  <c r="D35" i="1"/>
  <c r="D36" i="1"/>
  <c r="D43" i="1"/>
  <c r="D44" i="1"/>
  <c r="D45" i="1"/>
  <c r="D46" i="1"/>
  <c r="G48" i="1"/>
  <c r="G50" i="1"/>
  <c r="G51" i="1"/>
  <c r="G52" i="1"/>
  <c r="G55" i="1"/>
  <c r="D61" i="1"/>
  <c r="D62" i="1"/>
  <c r="C64" i="1"/>
  <c r="D64" i="1"/>
  <c r="D65" i="1"/>
  <c r="C70" i="1"/>
  <c r="D80" i="1"/>
  <c r="D81" i="1"/>
  <c r="D86" i="1"/>
  <c r="C98" i="1"/>
  <c r="C99" i="1"/>
  <c r="D99" i="1"/>
  <c r="C100" i="1"/>
  <c r="D100" i="1"/>
  <c r="C102" i="1"/>
  <c r="D102" i="1"/>
  <c r="D104" i="1"/>
  <c r="D105" i="1"/>
  <c r="D106" i="1"/>
  <c r="D107" i="1"/>
  <c r="C109" i="1"/>
  <c r="D109" i="1"/>
  <c r="D110" i="1"/>
  <c r="D111" i="1"/>
  <c r="C112" i="1"/>
  <c r="D112" i="1"/>
  <c r="D114" i="1"/>
  <c r="C115" i="1"/>
  <c r="D115" i="1"/>
  <c r="C116" i="1"/>
  <c r="D116" i="1"/>
  <c r="C119" i="1"/>
  <c r="D127" i="1"/>
  <c r="C130" i="1"/>
  <c r="D130" i="1"/>
  <c r="D131" i="1"/>
  <c r="D133" i="1"/>
  <c r="D134" i="1"/>
  <c r="D136" i="1"/>
  <c r="C138" i="1"/>
  <c r="D138" i="1"/>
  <c r="D139" i="1"/>
  <c r="C140" i="1"/>
  <c r="D140" i="1"/>
  <c r="C144" i="1"/>
  <c r="D144" i="1"/>
  <c r="D145" i="1"/>
  <c r="C146" i="1"/>
  <c r="D146" i="1"/>
  <c r="C147" i="1"/>
  <c r="D147" i="1"/>
  <c r="G149" i="1"/>
  <c r="C151" i="1"/>
  <c r="D152" i="1"/>
  <c r="C156" i="1"/>
  <c r="D156" i="1"/>
  <c r="C157" i="1"/>
  <c r="D157" i="1"/>
  <c r="E161" i="1"/>
  <c r="J18" i="13"/>
  <c r="R2" i="11"/>
  <c r="B4" i="11"/>
  <c r="E4" i="11"/>
  <c r="L4" i="11"/>
  <c r="R5" i="11"/>
  <c r="L6" i="11"/>
  <c r="L21" i="13"/>
  <c r="L24" i="13"/>
  <c r="I38" i="9"/>
  <c r="I48" i="9" s="1"/>
  <c r="AE18" i="10" l="1"/>
  <c r="AE24" i="10" s="1"/>
  <c r="M38" i="9"/>
  <c r="M48" i="9" s="1"/>
  <c r="G7" i="9" s="1"/>
  <c r="AC48" i="17"/>
  <c r="AC52" i="17" s="1"/>
  <c r="H4" i="17" s="1"/>
  <c r="J17" i="13"/>
  <c r="W54" i="18"/>
  <c r="J16" i="13" s="1"/>
  <c r="W53" i="18"/>
  <c r="H16" i="13" s="1"/>
  <c r="G24" i="1"/>
  <c r="G153" i="1"/>
  <c r="G46" i="1"/>
  <c r="G45" i="1"/>
  <c r="G41" i="1"/>
  <c r="G134" i="1"/>
  <c r="G133" i="1"/>
  <c r="G83" i="1"/>
  <c r="G89" i="1"/>
  <c r="G92" i="1"/>
  <c r="G126" i="1"/>
  <c r="G121" i="1"/>
  <c r="G75" i="1"/>
  <c r="G70" i="1"/>
  <c r="G93" i="1"/>
  <c r="G97" i="1"/>
  <c r="G65" i="1"/>
  <c r="G25" i="1"/>
  <c r="G12" i="1"/>
  <c r="G127" i="1"/>
  <c r="G7" i="1"/>
  <c r="G151" i="1"/>
  <c r="G140" i="1"/>
  <c r="G67" i="1"/>
  <c r="G114" i="1"/>
  <c r="AA32" i="10"/>
  <c r="AA18" i="10"/>
  <c r="AA33" i="10" s="1"/>
  <c r="AA51" i="10" s="1"/>
  <c r="AA53" i="10" s="1"/>
  <c r="G125" i="1"/>
  <c r="G27" i="1"/>
  <c r="G16" i="1"/>
  <c r="C161" i="1"/>
  <c r="G156" i="1"/>
  <c r="D161" i="1"/>
  <c r="G142" i="1"/>
  <c r="G138" i="1"/>
  <c r="G99" i="1"/>
  <c r="G74" i="1"/>
  <c r="G91" i="1"/>
  <c r="G80" i="1"/>
  <c r="G53" i="1"/>
  <c r="G132" i="1"/>
  <c r="G107" i="1"/>
  <c r="G69" i="1"/>
  <c r="G40" i="1"/>
  <c r="G17" i="1"/>
  <c r="G128" i="1"/>
  <c r="G158" i="1"/>
  <c r="G146" i="1"/>
  <c r="G81" i="1"/>
  <c r="G39" i="1"/>
  <c r="G31" i="1"/>
  <c r="G10" i="1"/>
  <c r="G124" i="1"/>
  <c r="F161" i="1"/>
  <c r="G145" i="1"/>
  <c r="G135" i="1"/>
  <c r="G131" i="1"/>
  <c r="G104" i="1"/>
  <c r="G102" i="1"/>
  <c r="G87" i="1"/>
  <c r="G76" i="1"/>
  <c r="G38" i="1"/>
  <c r="G35" i="1"/>
  <c r="AE32" i="10"/>
  <c r="G147" i="1"/>
  <c r="G106" i="1"/>
  <c r="G98" i="1"/>
  <c r="G18" i="1"/>
  <c r="G8" i="1"/>
  <c r="G28" i="1"/>
  <c r="G116" i="1"/>
  <c r="G36" i="1"/>
  <c r="G157" i="1"/>
  <c r="G152" i="1"/>
  <c r="G130" i="1"/>
  <c r="G119" i="1"/>
  <c r="G30" i="1"/>
  <c r="G85" i="1"/>
  <c r="J19" i="13"/>
  <c r="H20" i="13"/>
  <c r="L20" i="13" s="1"/>
  <c r="G122" i="1"/>
  <c r="G115" i="1"/>
  <c r="G62" i="1"/>
  <c r="G19" i="1"/>
  <c r="F160" i="1"/>
  <c r="B161" i="1"/>
  <c r="G43" i="1"/>
  <c r="G66" i="1"/>
  <c r="G21" i="1"/>
  <c r="G44" i="1"/>
  <c r="G120" i="1"/>
  <c r="G144" i="1"/>
  <c r="G136" i="1"/>
  <c r="G64" i="1"/>
  <c r="G11" i="1"/>
  <c r="V48" i="9"/>
  <c r="AC48" i="9" s="1"/>
  <c r="J22" i="13" s="1"/>
  <c r="G61" i="1"/>
  <c r="G110" i="1"/>
  <c r="G154" i="1"/>
  <c r="G109" i="1"/>
  <c r="G100" i="1"/>
  <c r="G94" i="1"/>
  <c r="G111" i="1"/>
  <c r="D160" i="1"/>
  <c r="D163" i="1" s="1"/>
  <c r="G6" i="1"/>
  <c r="H18" i="13"/>
  <c r="L18" i="13" s="1"/>
  <c r="G112" i="1"/>
  <c r="G123" i="1"/>
  <c r="G105" i="1"/>
  <c r="G95" i="1"/>
  <c r="G88" i="1"/>
  <c r="G86" i="1"/>
  <c r="G84" i="1"/>
  <c r="G42" i="1"/>
  <c r="G34" i="1"/>
  <c r="G32" i="1"/>
  <c r="B160" i="1"/>
  <c r="G139" i="1"/>
  <c r="C160" i="1"/>
  <c r="G73" i="1"/>
  <c r="E160" i="1"/>
  <c r="E163" i="1" s="1"/>
  <c r="G22" i="1"/>
  <c r="AE33" i="10" l="1"/>
  <c r="AE51" i="10" s="1"/>
  <c r="AE53" i="10" s="1"/>
  <c r="H4" i="11"/>
  <c r="F17" i="13"/>
  <c r="L16" i="13"/>
  <c r="W55" i="18"/>
  <c r="G6" i="18" s="1"/>
  <c r="F163" i="1"/>
  <c r="AA24" i="10"/>
  <c r="C163" i="1"/>
  <c r="G161" i="1"/>
  <c r="B163" i="1"/>
  <c r="H19" i="13"/>
  <c r="L19" i="13" s="1"/>
  <c r="L22" i="13"/>
  <c r="G160" i="1"/>
  <c r="F7" i="10" l="1"/>
  <c r="J23" i="13"/>
  <c r="L23" i="13" s="1"/>
  <c r="L17" i="13"/>
  <c r="F25" i="13"/>
  <c r="G163" i="1"/>
  <c r="H25" i="13"/>
  <c r="J25" i="13" l="1"/>
  <c r="L25" i="13" s="1"/>
</calcChain>
</file>

<file path=xl/sharedStrings.xml><?xml version="1.0" encoding="utf-8"?>
<sst xmlns="http://schemas.openxmlformats.org/spreadsheetml/2006/main" count="2277" uniqueCount="941">
  <si>
    <t>南日本</t>
    <rPh sb="0" eb="1">
      <t>ミナミ</t>
    </rPh>
    <rPh sb="1" eb="3">
      <t>ニホン</t>
    </rPh>
    <phoneticPr fontId="1"/>
  </si>
  <si>
    <t>朝日</t>
    <rPh sb="0" eb="2">
      <t>アサヒ</t>
    </rPh>
    <phoneticPr fontId="1"/>
  </si>
  <si>
    <t>読売</t>
    <rPh sb="0" eb="2">
      <t>ヨミウリ</t>
    </rPh>
    <phoneticPr fontId="1"/>
  </si>
  <si>
    <t>毎日</t>
    <rPh sb="0" eb="2">
      <t>マイニチ</t>
    </rPh>
    <phoneticPr fontId="1"/>
  </si>
  <si>
    <t>日経</t>
    <rPh sb="0" eb="2">
      <t>ニッケイ</t>
    </rPh>
    <phoneticPr fontId="1"/>
  </si>
  <si>
    <t>合計</t>
    <rPh sb="0" eb="2">
      <t>ゴウケイ</t>
    </rPh>
    <phoneticPr fontId="1"/>
  </si>
  <si>
    <t>川内</t>
    <rPh sb="0" eb="2">
      <t>センダイ</t>
    </rPh>
    <phoneticPr fontId="1"/>
  </si>
  <si>
    <t>喜入</t>
    <rPh sb="0" eb="2">
      <t>キイレ</t>
    </rPh>
    <phoneticPr fontId="1"/>
  </si>
  <si>
    <t>松元</t>
    <rPh sb="0" eb="2">
      <t>マツモト</t>
    </rPh>
    <phoneticPr fontId="1"/>
  </si>
  <si>
    <t>郡山</t>
    <rPh sb="0" eb="2">
      <t>コオリヤマ</t>
    </rPh>
    <phoneticPr fontId="1"/>
  </si>
  <si>
    <t>指宿</t>
    <rPh sb="0" eb="2">
      <t>イブスキ</t>
    </rPh>
    <phoneticPr fontId="1"/>
  </si>
  <si>
    <t>指宿北部</t>
    <rPh sb="0" eb="2">
      <t>イブスキ</t>
    </rPh>
    <rPh sb="2" eb="4">
      <t>ホクブ</t>
    </rPh>
    <phoneticPr fontId="1"/>
  </si>
  <si>
    <t>山川</t>
    <rPh sb="0" eb="2">
      <t>ヤマカワ</t>
    </rPh>
    <phoneticPr fontId="1"/>
  </si>
  <si>
    <t>枕崎</t>
    <rPh sb="0" eb="2">
      <t>マクラザキ</t>
    </rPh>
    <phoneticPr fontId="1"/>
  </si>
  <si>
    <t>えい開聞</t>
    <rPh sb="2" eb="4">
      <t>カイモン</t>
    </rPh>
    <phoneticPr fontId="1"/>
  </si>
  <si>
    <t>川辺</t>
    <rPh sb="0" eb="2">
      <t>カワナベ</t>
    </rPh>
    <phoneticPr fontId="1"/>
  </si>
  <si>
    <t>知覧</t>
    <rPh sb="0" eb="2">
      <t>チラン</t>
    </rPh>
    <phoneticPr fontId="1"/>
  </si>
  <si>
    <t>知覧南部</t>
    <rPh sb="0" eb="2">
      <t>チラン</t>
    </rPh>
    <rPh sb="2" eb="4">
      <t>ナンブ</t>
    </rPh>
    <phoneticPr fontId="1"/>
  </si>
  <si>
    <t>加世田</t>
    <rPh sb="0" eb="3">
      <t>カセダ</t>
    </rPh>
    <phoneticPr fontId="1"/>
  </si>
  <si>
    <t>加世田西部</t>
    <rPh sb="0" eb="3">
      <t>カセダ</t>
    </rPh>
    <rPh sb="3" eb="5">
      <t>セイブ</t>
    </rPh>
    <phoneticPr fontId="1"/>
  </si>
  <si>
    <t>坊泊</t>
    <rPh sb="0" eb="1">
      <t>ボウ</t>
    </rPh>
    <rPh sb="1" eb="2">
      <t>トマリ</t>
    </rPh>
    <phoneticPr fontId="1"/>
  </si>
  <si>
    <t>北田布施</t>
    <rPh sb="0" eb="1">
      <t>キタ</t>
    </rPh>
    <rPh sb="1" eb="4">
      <t>タブセ</t>
    </rPh>
    <phoneticPr fontId="1"/>
  </si>
  <si>
    <t>吹上</t>
    <rPh sb="0" eb="2">
      <t>フキアゲ</t>
    </rPh>
    <phoneticPr fontId="1"/>
  </si>
  <si>
    <t>日置</t>
    <rPh sb="0" eb="2">
      <t>ヒオキ</t>
    </rPh>
    <phoneticPr fontId="1"/>
  </si>
  <si>
    <t>伊集院</t>
    <rPh sb="0" eb="3">
      <t>イジュウイン</t>
    </rPh>
    <phoneticPr fontId="1"/>
  </si>
  <si>
    <t>伊集院中央</t>
    <rPh sb="0" eb="3">
      <t>イジュウイン</t>
    </rPh>
    <rPh sb="3" eb="5">
      <t>チュウオウ</t>
    </rPh>
    <phoneticPr fontId="1"/>
  </si>
  <si>
    <t>伊集院北</t>
    <rPh sb="0" eb="3">
      <t>イジュウイン</t>
    </rPh>
    <rPh sb="3" eb="4">
      <t>キタ</t>
    </rPh>
    <phoneticPr fontId="1"/>
  </si>
  <si>
    <t>東市来</t>
    <rPh sb="0" eb="1">
      <t>ヒガシ</t>
    </rPh>
    <rPh sb="1" eb="3">
      <t>イチキ</t>
    </rPh>
    <phoneticPr fontId="1"/>
  </si>
  <si>
    <t>市来</t>
    <rPh sb="0" eb="2">
      <t>イチキ</t>
    </rPh>
    <phoneticPr fontId="1"/>
  </si>
  <si>
    <t>串木野</t>
    <rPh sb="0" eb="3">
      <t>クシキノ</t>
    </rPh>
    <phoneticPr fontId="1"/>
  </si>
  <si>
    <t>串木野西部</t>
    <rPh sb="0" eb="3">
      <t>クシキノ</t>
    </rPh>
    <rPh sb="3" eb="5">
      <t>セイブ</t>
    </rPh>
    <phoneticPr fontId="1"/>
  </si>
  <si>
    <t>川内中央</t>
    <rPh sb="0" eb="2">
      <t>センダイ</t>
    </rPh>
    <rPh sb="2" eb="4">
      <t>チュウオウ</t>
    </rPh>
    <phoneticPr fontId="1"/>
  </si>
  <si>
    <t>隈之城</t>
    <rPh sb="0" eb="3">
      <t>クマノジョウ</t>
    </rPh>
    <phoneticPr fontId="1"/>
  </si>
  <si>
    <t>西方</t>
    <rPh sb="0" eb="2">
      <t>ニシカタ</t>
    </rPh>
    <phoneticPr fontId="1"/>
  </si>
  <si>
    <t>川内東郷</t>
    <rPh sb="0" eb="2">
      <t>センダイ</t>
    </rPh>
    <rPh sb="2" eb="4">
      <t>トウゴウ</t>
    </rPh>
    <phoneticPr fontId="1"/>
  </si>
  <si>
    <t>川内南部</t>
    <rPh sb="0" eb="2">
      <t>センダイ</t>
    </rPh>
    <rPh sb="2" eb="4">
      <t>ナンブ</t>
    </rPh>
    <phoneticPr fontId="1"/>
  </si>
  <si>
    <t>新鹿児島市</t>
    <rPh sb="0" eb="1">
      <t>シン</t>
    </rPh>
    <rPh sb="1" eb="5">
      <t>カゴシマシ</t>
    </rPh>
    <phoneticPr fontId="1"/>
  </si>
  <si>
    <t>指宿市</t>
    <rPh sb="0" eb="3">
      <t>イブスキシ</t>
    </rPh>
    <phoneticPr fontId="1"/>
  </si>
  <si>
    <t>枕崎市</t>
    <rPh sb="0" eb="3">
      <t>マクラザキシ</t>
    </rPh>
    <phoneticPr fontId="1"/>
  </si>
  <si>
    <t>南九州市</t>
    <rPh sb="0" eb="1">
      <t>ミナミ</t>
    </rPh>
    <rPh sb="1" eb="3">
      <t>キュウシュウ</t>
    </rPh>
    <rPh sb="3" eb="4">
      <t>シ</t>
    </rPh>
    <phoneticPr fontId="1"/>
  </si>
  <si>
    <t>南さつま市</t>
    <rPh sb="0" eb="1">
      <t>ミナミ</t>
    </rPh>
    <rPh sb="4" eb="5">
      <t>シ</t>
    </rPh>
    <phoneticPr fontId="1"/>
  </si>
  <si>
    <t>日置市</t>
    <rPh sb="0" eb="3">
      <t>ヒオキシ</t>
    </rPh>
    <phoneticPr fontId="1"/>
  </si>
  <si>
    <t>いちき串木野市</t>
    <rPh sb="3" eb="7">
      <t>クシキノシ</t>
    </rPh>
    <phoneticPr fontId="1"/>
  </si>
  <si>
    <t>薩摩川内市</t>
    <rPh sb="0" eb="5">
      <t>サツマセンダイシ</t>
    </rPh>
    <phoneticPr fontId="1"/>
  </si>
  <si>
    <t>入来</t>
    <rPh sb="0" eb="2">
      <t>イリキ</t>
    </rPh>
    <phoneticPr fontId="1"/>
  </si>
  <si>
    <t>祁答院</t>
    <rPh sb="0" eb="3">
      <t>ケドウイン</t>
    </rPh>
    <phoneticPr fontId="1"/>
  </si>
  <si>
    <t>手打</t>
    <rPh sb="0" eb="2">
      <t>テウ</t>
    </rPh>
    <phoneticPr fontId="1"/>
  </si>
  <si>
    <t>長浜</t>
    <rPh sb="0" eb="2">
      <t>ナガハマ</t>
    </rPh>
    <phoneticPr fontId="1"/>
  </si>
  <si>
    <t>青瀬</t>
    <rPh sb="0" eb="2">
      <t>アオセ</t>
    </rPh>
    <phoneticPr fontId="1"/>
  </si>
  <si>
    <t>鹿島</t>
    <rPh sb="0" eb="2">
      <t>カシマ</t>
    </rPh>
    <phoneticPr fontId="1"/>
  </si>
  <si>
    <t>里</t>
    <rPh sb="0" eb="1">
      <t>サト</t>
    </rPh>
    <phoneticPr fontId="1"/>
  </si>
  <si>
    <t>中甑</t>
    <rPh sb="0" eb="2">
      <t>ナカコシキ</t>
    </rPh>
    <phoneticPr fontId="1"/>
  </si>
  <si>
    <t>平良</t>
    <rPh sb="0" eb="2">
      <t>タイラ</t>
    </rPh>
    <phoneticPr fontId="1"/>
  </si>
  <si>
    <t>（甑島地区）</t>
    <rPh sb="1" eb="2">
      <t>コシキ</t>
    </rPh>
    <rPh sb="2" eb="3">
      <t>ジマ</t>
    </rPh>
    <rPh sb="3" eb="5">
      <t>チク</t>
    </rPh>
    <phoneticPr fontId="1"/>
  </si>
  <si>
    <t>薩摩郡</t>
    <rPh sb="0" eb="3">
      <t>サツマグン</t>
    </rPh>
    <phoneticPr fontId="1"/>
  </si>
  <si>
    <t>宮之城</t>
    <rPh sb="0" eb="3">
      <t>ミヤノジョウ</t>
    </rPh>
    <phoneticPr fontId="1"/>
  </si>
  <si>
    <t>さつま</t>
    <phoneticPr fontId="1"/>
  </si>
  <si>
    <t>伊佐市</t>
    <rPh sb="0" eb="3">
      <t>イサシ</t>
    </rPh>
    <phoneticPr fontId="1"/>
  </si>
  <si>
    <t>菱刈</t>
    <rPh sb="0" eb="2">
      <t>ヒシカリ</t>
    </rPh>
    <phoneticPr fontId="1"/>
  </si>
  <si>
    <t>羽月</t>
    <rPh sb="0" eb="2">
      <t>ハツキ</t>
    </rPh>
    <phoneticPr fontId="1"/>
  </si>
  <si>
    <t>大口</t>
    <rPh sb="0" eb="2">
      <t>オオクチ</t>
    </rPh>
    <phoneticPr fontId="1"/>
  </si>
  <si>
    <t>大口北部</t>
    <rPh sb="0" eb="2">
      <t>オオクチ</t>
    </rPh>
    <rPh sb="2" eb="4">
      <t>ホクブ</t>
    </rPh>
    <phoneticPr fontId="1"/>
  </si>
  <si>
    <t>阿久根市</t>
    <rPh sb="0" eb="4">
      <t>アクネシ</t>
    </rPh>
    <phoneticPr fontId="1"/>
  </si>
  <si>
    <t>阿久根脇本</t>
    <rPh sb="0" eb="3">
      <t>アクネ</t>
    </rPh>
    <rPh sb="3" eb="5">
      <t>ワキモト</t>
    </rPh>
    <phoneticPr fontId="1"/>
  </si>
  <si>
    <t>阿久根</t>
    <rPh sb="0" eb="3">
      <t>アクネ</t>
    </rPh>
    <phoneticPr fontId="1"/>
  </si>
  <si>
    <t>出水市</t>
    <rPh sb="0" eb="3">
      <t>イズミシ</t>
    </rPh>
    <phoneticPr fontId="1"/>
  </si>
  <si>
    <t>出水</t>
    <rPh sb="0" eb="2">
      <t>イズミ</t>
    </rPh>
    <phoneticPr fontId="1"/>
  </si>
  <si>
    <t>出水西部</t>
    <rPh sb="0" eb="2">
      <t>イズミ</t>
    </rPh>
    <rPh sb="2" eb="4">
      <t>セイブ</t>
    </rPh>
    <phoneticPr fontId="1"/>
  </si>
  <si>
    <t>出水北部</t>
    <rPh sb="0" eb="2">
      <t>イズミ</t>
    </rPh>
    <rPh sb="2" eb="4">
      <t>ホクブ</t>
    </rPh>
    <phoneticPr fontId="1"/>
  </si>
  <si>
    <t>高尾野</t>
    <rPh sb="0" eb="1">
      <t>タカ</t>
    </rPh>
    <rPh sb="1" eb="2">
      <t>オ</t>
    </rPh>
    <rPh sb="2" eb="3">
      <t>ノ</t>
    </rPh>
    <phoneticPr fontId="1"/>
  </si>
  <si>
    <t>野田</t>
    <rPh sb="0" eb="2">
      <t>ノダ</t>
    </rPh>
    <phoneticPr fontId="1"/>
  </si>
  <si>
    <t>（水俣市）</t>
    <rPh sb="1" eb="4">
      <t>ミナマタシ</t>
    </rPh>
    <phoneticPr fontId="1"/>
  </si>
  <si>
    <t>水俣</t>
    <rPh sb="0" eb="2">
      <t>ミナマタ</t>
    </rPh>
    <phoneticPr fontId="1"/>
  </si>
  <si>
    <t>出水郡</t>
    <rPh sb="0" eb="2">
      <t>イズミ</t>
    </rPh>
    <rPh sb="2" eb="3">
      <t>グン</t>
    </rPh>
    <phoneticPr fontId="1"/>
  </si>
  <si>
    <t>西長島</t>
    <rPh sb="0" eb="1">
      <t>ニシ</t>
    </rPh>
    <rPh sb="1" eb="3">
      <t>ナガシマ</t>
    </rPh>
    <phoneticPr fontId="1"/>
  </si>
  <si>
    <t>東長島</t>
    <rPh sb="0" eb="1">
      <t>ヒガシ</t>
    </rPh>
    <rPh sb="1" eb="3">
      <t>ナガシマ</t>
    </rPh>
    <phoneticPr fontId="1"/>
  </si>
  <si>
    <t>姶良市</t>
    <rPh sb="0" eb="3">
      <t>アイラシ</t>
    </rPh>
    <phoneticPr fontId="1"/>
  </si>
  <si>
    <t>姶良重富</t>
    <rPh sb="0" eb="2">
      <t>アイラ</t>
    </rPh>
    <rPh sb="2" eb="4">
      <t>シゲトミ</t>
    </rPh>
    <phoneticPr fontId="1"/>
  </si>
  <si>
    <t>帖佐</t>
    <rPh sb="0" eb="2">
      <t>チョウサ</t>
    </rPh>
    <phoneticPr fontId="1"/>
  </si>
  <si>
    <t>姶良東部</t>
    <rPh sb="0" eb="2">
      <t>アイラ</t>
    </rPh>
    <rPh sb="2" eb="4">
      <t>トウブ</t>
    </rPh>
    <phoneticPr fontId="1"/>
  </si>
  <si>
    <t>姶良蒲生</t>
    <rPh sb="0" eb="2">
      <t>アイラ</t>
    </rPh>
    <rPh sb="2" eb="4">
      <t>カモウ</t>
    </rPh>
    <phoneticPr fontId="1"/>
  </si>
  <si>
    <t>加治木中央</t>
    <rPh sb="0" eb="3">
      <t>カジキ</t>
    </rPh>
    <rPh sb="3" eb="5">
      <t>チュウオウ</t>
    </rPh>
    <phoneticPr fontId="1"/>
  </si>
  <si>
    <t>加治木東部</t>
    <rPh sb="0" eb="3">
      <t>カジキ</t>
    </rPh>
    <rPh sb="3" eb="5">
      <t>トウブ</t>
    </rPh>
    <phoneticPr fontId="1"/>
  </si>
  <si>
    <t>加治木南部</t>
    <rPh sb="0" eb="3">
      <t>カジキ</t>
    </rPh>
    <rPh sb="3" eb="5">
      <t>ナンブ</t>
    </rPh>
    <phoneticPr fontId="1"/>
  </si>
  <si>
    <t>霧島市</t>
    <rPh sb="0" eb="3">
      <t>キリシマシ</t>
    </rPh>
    <phoneticPr fontId="1"/>
  </si>
  <si>
    <t>隼人</t>
    <rPh sb="0" eb="2">
      <t>ハヤト</t>
    </rPh>
    <phoneticPr fontId="1"/>
  </si>
  <si>
    <t>日当山</t>
    <rPh sb="0" eb="3">
      <t>ヒナタヤマ</t>
    </rPh>
    <phoneticPr fontId="1"/>
  </si>
  <si>
    <t>国分中央</t>
    <rPh sb="0" eb="2">
      <t>コクブ</t>
    </rPh>
    <rPh sb="2" eb="4">
      <t>チュウオウ</t>
    </rPh>
    <phoneticPr fontId="1"/>
  </si>
  <si>
    <t>東国分</t>
    <rPh sb="0" eb="1">
      <t>ヒガシ</t>
    </rPh>
    <rPh sb="1" eb="3">
      <t>コクブ</t>
    </rPh>
    <phoneticPr fontId="1"/>
  </si>
  <si>
    <t>国分北</t>
    <rPh sb="0" eb="2">
      <t>コクブ</t>
    </rPh>
    <rPh sb="2" eb="3">
      <t>キタ</t>
    </rPh>
    <phoneticPr fontId="1"/>
  </si>
  <si>
    <t>福山</t>
    <rPh sb="0" eb="2">
      <t>フクヤマ</t>
    </rPh>
    <phoneticPr fontId="1"/>
  </si>
  <si>
    <t>溝辺</t>
    <rPh sb="0" eb="2">
      <t>ミゾベ</t>
    </rPh>
    <phoneticPr fontId="1"/>
  </si>
  <si>
    <t>霧島</t>
    <rPh sb="0" eb="2">
      <t>キリシマ</t>
    </rPh>
    <phoneticPr fontId="1"/>
  </si>
  <si>
    <t>牧園</t>
    <rPh sb="0" eb="2">
      <t>マキゾノ</t>
    </rPh>
    <phoneticPr fontId="1"/>
  </si>
  <si>
    <t>横川</t>
    <rPh sb="0" eb="2">
      <t>ヨコガワ</t>
    </rPh>
    <phoneticPr fontId="1"/>
  </si>
  <si>
    <t>姶良郡</t>
    <rPh sb="0" eb="3">
      <t>アイラグン</t>
    </rPh>
    <phoneticPr fontId="1"/>
  </si>
  <si>
    <t>湧水</t>
    <rPh sb="0" eb="2">
      <t>ユウスイ</t>
    </rPh>
    <phoneticPr fontId="1"/>
  </si>
  <si>
    <t>曽於市</t>
    <rPh sb="0" eb="3">
      <t>ソオシ</t>
    </rPh>
    <phoneticPr fontId="1"/>
  </si>
  <si>
    <t>財部</t>
    <rPh sb="0" eb="2">
      <t>タカラベ</t>
    </rPh>
    <phoneticPr fontId="1"/>
  </si>
  <si>
    <t>末吉</t>
    <rPh sb="0" eb="2">
      <t>スエヨシ</t>
    </rPh>
    <phoneticPr fontId="1"/>
  </si>
  <si>
    <t>岩川西部</t>
    <rPh sb="0" eb="2">
      <t>イワガワ</t>
    </rPh>
    <rPh sb="2" eb="4">
      <t>セイブ</t>
    </rPh>
    <phoneticPr fontId="1"/>
  </si>
  <si>
    <t>大隅</t>
    <rPh sb="0" eb="2">
      <t>オオスミ</t>
    </rPh>
    <phoneticPr fontId="1"/>
  </si>
  <si>
    <t>志布志市</t>
    <rPh sb="0" eb="4">
      <t>シブシシ</t>
    </rPh>
    <phoneticPr fontId="1"/>
  </si>
  <si>
    <t>松山</t>
    <rPh sb="0" eb="2">
      <t>マツヤマ</t>
    </rPh>
    <phoneticPr fontId="1"/>
  </si>
  <si>
    <t>志布志</t>
    <rPh sb="0" eb="3">
      <t>シブシ</t>
    </rPh>
    <phoneticPr fontId="1"/>
  </si>
  <si>
    <t>志布志東部</t>
    <rPh sb="0" eb="3">
      <t>シブシ</t>
    </rPh>
    <rPh sb="3" eb="5">
      <t>トウブ</t>
    </rPh>
    <phoneticPr fontId="1"/>
  </si>
  <si>
    <t>有明中央</t>
    <rPh sb="0" eb="2">
      <t>アリアケ</t>
    </rPh>
    <rPh sb="2" eb="4">
      <t>チュウオウ</t>
    </rPh>
    <phoneticPr fontId="1"/>
  </si>
  <si>
    <t>曽於郡</t>
    <rPh sb="0" eb="3">
      <t>ソオグン</t>
    </rPh>
    <phoneticPr fontId="1"/>
  </si>
  <si>
    <t>大崎</t>
    <rPh sb="0" eb="2">
      <t>オオサキ</t>
    </rPh>
    <phoneticPr fontId="1"/>
  </si>
  <si>
    <t>菱田</t>
    <rPh sb="0" eb="2">
      <t>ヒシダ</t>
    </rPh>
    <phoneticPr fontId="1"/>
  </si>
  <si>
    <t>野方</t>
    <rPh sb="0" eb="1">
      <t>ノ</t>
    </rPh>
    <rPh sb="1" eb="2">
      <t>カタ</t>
    </rPh>
    <phoneticPr fontId="1"/>
  </si>
  <si>
    <t>鹿屋市</t>
    <rPh sb="0" eb="3">
      <t>カノヤシ</t>
    </rPh>
    <phoneticPr fontId="1"/>
  </si>
  <si>
    <t>鹿屋第一</t>
    <rPh sb="0" eb="2">
      <t>カノヤ</t>
    </rPh>
    <rPh sb="2" eb="4">
      <t>ダイイチ</t>
    </rPh>
    <phoneticPr fontId="1"/>
  </si>
  <si>
    <t>笠之原</t>
    <rPh sb="0" eb="3">
      <t>カサノハラ</t>
    </rPh>
    <phoneticPr fontId="1"/>
  </si>
  <si>
    <t>鹿屋西部</t>
    <rPh sb="0" eb="2">
      <t>カノヤ</t>
    </rPh>
    <rPh sb="2" eb="4">
      <t>セイブ</t>
    </rPh>
    <phoneticPr fontId="1"/>
  </si>
  <si>
    <t>鹿屋南部</t>
    <rPh sb="0" eb="2">
      <t>カノヤ</t>
    </rPh>
    <rPh sb="2" eb="4">
      <t>ナンブ</t>
    </rPh>
    <phoneticPr fontId="1"/>
  </si>
  <si>
    <t>大姶良高須</t>
    <rPh sb="0" eb="3">
      <t>オオアイラ</t>
    </rPh>
    <rPh sb="3" eb="5">
      <t>タカス</t>
    </rPh>
    <phoneticPr fontId="1"/>
  </si>
  <si>
    <t>鹿屋古江</t>
    <rPh sb="0" eb="2">
      <t>カノヤ</t>
    </rPh>
    <rPh sb="2" eb="4">
      <t>フルエ</t>
    </rPh>
    <phoneticPr fontId="1"/>
  </si>
  <si>
    <t>鹿屋北部</t>
    <rPh sb="0" eb="2">
      <t>カノヤ</t>
    </rPh>
    <rPh sb="2" eb="4">
      <t>ホクブ</t>
    </rPh>
    <phoneticPr fontId="1"/>
  </si>
  <si>
    <t>串良</t>
    <rPh sb="0" eb="2">
      <t>クシラ</t>
    </rPh>
    <phoneticPr fontId="1"/>
  </si>
  <si>
    <t>吾平</t>
    <rPh sb="0" eb="2">
      <t>アイラ</t>
    </rPh>
    <phoneticPr fontId="1"/>
  </si>
  <si>
    <t>肝属郡</t>
    <rPh sb="0" eb="3">
      <t>キモツキグン</t>
    </rPh>
    <phoneticPr fontId="1"/>
  </si>
  <si>
    <t>東串良</t>
    <rPh sb="0" eb="3">
      <t>ヒガシクシラ</t>
    </rPh>
    <phoneticPr fontId="1"/>
  </si>
  <si>
    <t>大根占</t>
    <rPh sb="0" eb="3">
      <t>オオネジメ</t>
    </rPh>
    <phoneticPr fontId="1"/>
  </si>
  <si>
    <t>田代</t>
    <rPh sb="0" eb="2">
      <t>タシロ</t>
    </rPh>
    <phoneticPr fontId="1"/>
  </si>
  <si>
    <t>根占</t>
    <rPh sb="0" eb="2">
      <t>ネジメ</t>
    </rPh>
    <phoneticPr fontId="1"/>
  </si>
  <si>
    <t>佐多</t>
    <rPh sb="0" eb="2">
      <t>サタ</t>
    </rPh>
    <phoneticPr fontId="1"/>
  </si>
  <si>
    <t>高山</t>
    <rPh sb="0" eb="2">
      <t>コウヤマ</t>
    </rPh>
    <phoneticPr fontId="1"/>
  </si>
  <si>
    <t>肝付内之浦</t>
    <rPh sb="0" eb="2">
      <t>キモツキ</t>
    </rPh>
    <rPh sb="2" eb="5">
      <t>ウチノウラ</t>
    </rPh>
    <phoneticPr fontId="1"/>
  </si>
  <si>
    <t>垂水市</t>
    <rPh sb="0" eb="3">
      <t>タルミズシ</t>
    </rPh>
    <phoneticPr fontId="1"/>
  </si>
  <si>
    <t>新城</t>
    <rPh sb="0" eb="2">
      <t>シンジョウ</t>
    </rPh>
    <phoneticPr fontId="1"/>
  </si>
  <si>
    <t>垂水</t>
    <rPh sb="0" eb="2">
      <t>タルミズ</t>
    </rPh>
    <phoneticPr fontId="1"/>
  </si>
  <si>
    <t>牛根</t>
    <rPh sb="0" eb="2">
      <t>ウシネ</t>
    </rPh>
    <phoneticPr fontId="1"/>
  </si>
  <si>
    <t>西之表市</t>
    <rPh sb="0" eb="3">
      <t>ニシノオモテ</t>
    </rPh>
    <rPh sb="3" eb="4">
      <t>シ</t>
    </rPh>
    <phoneticPr fontId="1"/>
  </si>
  <si>
    <t>西之表</t>
    <rPh sb="0" eb="3">
      <t>ニシノオモテ</t>
    </rPh>
    <phoneticPr fontId="1"/>
  </si>
  <si>
    <t>熊毛郡</t>
    <rPh sb="0" eb="2">
      <t>クマゲ</t>
    </rPh>
    <rPh sb="2" eb="3">
      <t>グン</t>
    </rPh>
    <phoneticPr fontId="1"/>
  </si>
  <si>
    <t>中種子</t>
    <rPh sb="0" eb="3">
      <t>ナカタネ</t>
    </rPh>
    <phoneticPr fontId="1"/>
  </si>
  <si>
    <t>南種子</t>
    <rPh sb="0" eb="3">
      <t>ミナミタネ</t>
    </rPh>
    <phoneticPr fontId="1"/>
  </si>
  <si>
    <t>上屋久</t>
    <rPh sb="0" eb="3">
      <t>カミヤク</t>
    </rPh>
    <phoneticPr fontId="1"/>
  </si>
  <si>
    <t>下屋久</t>
    <rPh sb="0" eb="1">
      <t>シモ</t>
    </rPh>
    <rPh sb="1" eb="3">
      <t>ヤク</t>
    </rPh>
    <phoneticPr fontId="1"/>
  </si>
  <si>
    <t>奄美市</t>
    <rPh sb="0" eb="3">
      <t>アマミシ</t>
    </rPh>
    <phoneticPr fontId="1"/>
  </si>
  <si>
    <t>名瀬</t>
    <rPh sb="0" eb="2">
      <t>ナセ</t>
    </rPh>
    <phoneticPr fontId="1"/>
  </si>
  <si>
    <t>大島郡</t>
    <rPh sb="0" eb="3">
      <t>オオシマグン</t>
    </rPh>
    <phoneticPr fontId="1"/>
  </si>
  <si>
    <t>瀬戸内</t>
    <rPh sb="0" eb="3">
      <t>セトウチ</t>
    </rPh>
    <phoneticPr fontId="1"/>
  </si>
  <si>
    <t>喜界</t>
    <rPh sb="0" eb="2">
      <t>キカイ</t>
    </rPh>
    <phoneticPr fontId="1"/>
  </si>
  <si>
    <t>亀津</t>
    <rPh sb="0" eb="2">
      <t>カメツ</t>
    </rPh>
    <phoneticPr fontId="1"/>
  </si>
  <si>
    <t>天城</t>
    <rPh sb="0" eb="2">
      <t>アマギ</t>
    </rPh>
    <phoneticPr fontId="1"/>
  </si>
  <si>
    <t>伊仙</t>
    <rPh sb="0" eb="2">
      <t>イセン</t>
    </rPh>
    <phoneticPr fontId="1"/>
  </si>
  <si>
    <t>和泊</t>
    <rPh sb="0" eb="2">
      <t>ワドマリ</t>
    </rPh>
    <phoneticPr fontId="1"/>
  </si>
  <si>
    <t>知名</t>
    <rPh sb="0" eb="2">
      <t>チナ</t>
    </rPh>
    <phoneticPr fontId="1"/>
  </si>
  <si>
    <t>与論</t>
    <rPh sb="0" eb="2">
      <t>ヨロン</t>
    </rPh>
    <phoneticPr fontId="1"/>
  </si>
  <si>
    <t>※各販売店の配達部数は常に変動しており、本部数表とは異なる場合があります（この表は、折込の配布明細作成時の”参考資料”としてお使い下さい。）</t>
    <rPh sb="1" eb="2">
      <t>カク</t>
    </rPh>
    <rPh sb="2" eb="5">
      <t>ハンバイテン</t>
    </rPh>
    <rPh sb="6" eb="8">
      <t>ハイタツ</t>
    </rPh>
    <rPh sb="8" eb="10">
      <t>ブスウ</t>
    </rPh>
    <rPh sb="11" eb="12">
      <t>ツネ</t>
    </rPh>
    <rPh sb="13" eb="15">
      <t>ヘンドウ</t>
    </rPh>
    <rPh sb="20" eb="21">
      <t>ホン</t>
    </rPh>
    <rPh sb="21" eb="23">
      <t>ブスウ</t>
    </rPh>
    <rPh sb="23" eb="24">
      <t>ヒョウ</t>
    </rPh>
    <rPh sb="26" eb="27">
      <t>コト</t>
    </rPh>
    <rPh sb="29" eb="31">
      <t>バアイ</t>
    </rPh>
    <rPh sb="39" eb="40">
      <t>ヒョウ</t>
    </rPh>
    <rPh sb="42" eb="44">
      <t>オリコミ</t>
    </rPh>
    <rPh sb="45" eb="47">
      <t>ハイフ</t>
    </rPh>
    <rPh sb="47" eb="49">
      <t>メイサイ</t>
    </rPh>
    <rPh sb="49" eb="51">
      <t>サクセイ</t>
    </rPh>
    <rPh sb="51" eb="52">
      <t>ジ</t>
    </rPh>
    <rPh sb="54" eb="56">
      <t>サンコウ</t>
    </rPh>
    <rPh sb="56" eb="58">
      <t>シリョウ</t>
    </rPh>
    <rPh sb="63" eb="64">
      <t>ツカ</t>
    </rPh>
    <rPh sb="65" eb="66">
      <t>クダ</t>
    </rPh>
    <phoneticPr fontId="5"/>
  </si>
  <si>
    <t>振込口座／鹿児島銀行　本店　普通預金　４６９２４７　株式会社　南日本新聞開発センター</t>
    <phoneticPr fontId="5"/>
  </si>
  <si>
    <t>※新鹿児島市は鹿児島市外として取り扱いいたします。</t>
    <rPh sb="1" eb="2">
      <t>シン</t>
    </rPh>
    <rPh sb="2" eb="5">
      <t>カゴシマ</t>
    </rPh>
    <rPh sb="5" eb="6">
      <t>シ</t>
    </rPh>
    <rPh sb="7" eb="10">
      <t>カゴシマ</t>
    </rPh>
    <rPh sb="10" eb="12">
      <t>シガイ</t>
    </rPh>
    <rPh sb="15" eb="16">
      <t>ト</t>
    </rPh>
    <rPh sb="17" eb="18">
      <t>アツカ</t>
    </rPh>
    <phoneticPr fontId="6"/>
  </si>
  <si>
    <t>総合計</t>
    <rPh sb="0" eb="1">
      <t>ソウ</t>
    </rPh>
    <rPh sb="1" eb="3">
      <t>ゴウケイ</t>
    </rPh>
    <phoneticPr fontId="6"/>
  </si>
  <si>
    <t>小計</t>
    <rPh sb="0" eb="2">
      <t>ショウケイ</t>
    </rPh>
    <phoneticPr fontId="5"/>
  </si>
  <si>
    <t>小計</t>
    <rPh sb="0" eb="2">
      <t>ショウケイ</t>
    </rPh>
    <phoneticPr fontId="6"/>
  </si>
  <si>
    <t>鹿島</t>
    <rPh sb="0" eb="2">
      <t>カシマ</t>
    </rPh>
    <phoneticPr fontId="6"/>
  </si>
  <si>
    <t>小計</t>
    <rPh sb="0" eb="2">
      <t>ショウケイ</t>
    </rPh>
    <phoneticPr fontId="7"/>
  </si>
  <si>
    <t>大島地区</t>
    <rPh sb="0" eb="2">
      <t>オオシマ</t>
    </rPh>
    <rPh sb="2" eb="4">
      <t>チク</t>
    </rPh>
    <phoneticPr fontId="6"/>
  </si>
  <si>
    <t>青瀬</t>
    <rPh sb="0" eb="1">
      <t>アオ</t>
    </rPh>
    <rPh sb="1" eb="2">
      <t>セ</t>
    </rPh>
    <phoneticPr fontId="6"/>
  </si>
  <si>
    <t>上町</t>
    <rPh sb="0" eb="2">
      <t>カミマチ</t>
    </rPh>
    <phoneticPr fontId="5"/>
  </si>
  <si>
    <t>鹿児島市外</t>
    <rPh sb="0" eb="3">
      <t>カゴシマ</t>
    </rPh>
    <rPh sb="3" eb="5">
      <t>シガイ</t>
    </rPh>
    <phoneticPr fontId="6"/>
  </si>
  <si>
    <t>大隅</t>
    <rPh sb="0" eb="2">
      <t>オオスミ</t>
    </rPh>
    <phoneticPr fontId="5"/>
  </si>
  <si>
    <t>水俣</t>
    <rPh sb="0" eb="2">
      <t>ミナマタ</t>
    </rPh>
    <phoneticPr fontId="6"/>
  </si>
  <si>
    <t>長浜</t>
    <rPh sb="0" eb="2">
      <t>ナガハマ</t>
    </rPh>
    <phoneticPr fontId="6"/>
  </si>
  <si>
    <t>東部</t>
    <rPh sb="0" eb="2">
      <t>トウブ</t>
    </rPh>
    <phoneticPr fontId="5"/>
  </si>
  <si>
    <t>鹿児島市内</t>
    <rPh sb="0" eb="3">
      <t>カゴシマ</t>
    </rPh>
    <rPh sb="3" eb="5">
      <t>シナイ</t>
    </rPh>
    <phoneticPr fontId="6"/>
  </si>
  <si>
    <t>肝付内之浦</t>
    <rPh sb="0" eb="2">
      <t>キモツキ</t>
    </rPh>
    <rPh sb="2" eb="5">
      <t>ウチノウラ</t>
    </rPh>
    <phoneticPr fontId="5"/>
  </si>
  <si>
    <t>岩川西部</t>
    <rPh sb="0" eb="2">
      <t>イワガワ</t>
    </rPh>
    <rPh sb="2" eb="4">
      <t>セイブ</t>
    </rPh>
    <phoneticPr fontId="5"/>
  </si>
  <si>
    <t>手打</t>
    <rPh sb="0" eb="2">
      <t>テウ</t>
    </rPh>
    <phoneticPr fontId="6"/>
  </si>
  <si>
    <t>知覧南部</t>
    <rPh sb="0" eb="2">
      <t>チラン</t>
    </rPh>
    <rPh sb="2" eb="4">
      <t>ナンブ</t>
    </rPh>
    <phoneticPr fontId="5"/>
  </si>
  <si>
    <t>城東</t>
    <rPh sb="0" eb="2">
      <t>ジョウトウ</t>
    </rPh>
    <phoneticPr fontId="5"/>
  </si>
  <si>
    <t>高山</t>
    <rPh sb="0" eb="2">
      <t>コウヤマ</t>
    </rPh>
    <phoneticPr fontId="5"/>
  </si>
  <si>
    <t>末吉</t>
    <rPh sb="0" eb="2">
      <t>スエヨシ</t>
    </rPh>
    <phoneticPr fontId="6"/>
  </si>
  <si>
    <t>水俣市</t>
    <rPh sb="0" eb="2">
      <t>ミナマタ</t>
    </rPh>
    <rPh sb="2" eb="3">
      <t>シ</t>
    </rPh>
    <phoneticPr fontId="6"/>
  </si>
  <si>
    <t>祁答院</t>
    <rPh sb="0" eb="3">
      <t>ケドウイン</t>
    </rPh>
    <phoneticPr fontId="5"/>
  </si>
  <si>
    <t>知覧</t>
    <rPh sb="0" eb="2">
      <t>チラン</t>
    </rPh>
    <phoneticPr fontId="5"/>
  </si>
  <si>
    <t>中央</t>
    <rPh sb="0" eb="2">
      <t>チュウオウ</t>
    </rPh>
    <phoneticPr fontId="5"/>
  </si>
  <si>
    <t>佐多</t>
    <rPh sb="0" eb="2">
      <t>サタ</t>
    </rPh>
    <phoneticPr fontId="5"/>
  </si>
  <si>
    <t>財部</t>
    <rPh sb="0" eb="2">
      <t>タカラベ</t>
    </rPh>
    <phoneticPr fontId="6"/>
  </si>
  <si>
    <t>入来</t>
    <rPh sb="0" eb="2">
      <t>イリキ</t>
    </rPh>
    <phoneticPr fontId="5"/>
  </si>
  <si>
    <t>川辺西部</t>
    <rPh sb="0" eb="2">
      <t>カワナベ</t>
    </rPh>
    <rPh sb="2" eb="4">
      <t>セイブ</t>
    </rPh>
    <phoneticPr fontId="5"/>
  </si>
  <si>
    <t>城南</t>
    <rPh sb="0" eb="2">
      <t>ジョウナン</t>
    </rPh>
    <phoneticPr fontId="5"/>
  </si>
  <si>
    <t>根占</t>
    <rPh sb="0" eb="2">
      <t>ネジメ</t>
    </rPh>
    <phoneticPr fontId="5"/>
  </si>
  <si>
    <t>川内南部</t>
    <rPh sb="0" eb="2">
      <t>センダイ</t>
    </rPh>
    <rPh sb="2" eb="4">
      <t>ナンブ</t>
    </rPh>
    <phoneticPr fontId="6"/>
  </si>
  <si>
    <t>川辺</t>
    <rPh sb="0" eb="2">
      <t>カワナベ</t>
    </rPh>
    <phoneticPr fontId="6"/>
  </si>
  <si>
    <t>鶴丸</t>
    <rPh sb="0" eb="2">
      <t>ツルマル</t>
    </rPh>
    <phoneticPr fontId="6"/>
  </si>
  <si>
    <t>田代</t>
    <rPh sb="0" eb="2">
      <t>タシロ</t>
    </rPh>
    <phoneticPr fontId="5"/>
  </si>
  <si>
    <t>曽於市</t>
    <rPh sb="0" eb="2">
      <t>ソオ</t>
    </rPh>
    <rPh sb="2" eb="3">
      <t>シ</t>
    </rPh>
    <phoneticPr fontId="5"/>
  </si>
  <si>
    <t>川内東郷</t>
    <rPh sb="0" eb="2">
      <t>センダイ</t>
    </rPh>
    <rPh sb="2" eb="4">
      <t>トウゴウ</t>
    </rPh>
    <phoneticPr fontId="6"/>
  </si>
  <si>
    <t>えい開聞</t>
    <rPh sb="2" eb="4">
      <t>カイモン</t>
    </rPh>
    <phoneticPr fontId="6"/>
  </si>
  <si>
    <t>武町</t>
    <rPh sb="0" eb="1">
      <t>タケ</t>
    </rPh>
    <rPh sb="1" eb="2">
      <t>マチ</t>
    </rPh>
    <phoneticPr fontId="6"/>
  </si>
  <si>
    <t>大根占</t>
    <rPh sb="0" eb="3">
      <t>オオネジメ</t>
    </rPh>
    <phoneticPr fontId="5"/>
  </si>
  <si>
    <t>野田</t>
    <rPh sb="0" eb="2">
      <t>ノダ</t>
    </rPh>
    <phoneticPr fontId="5"/>
  </si>
  <si>
    <t>川内北</t>
    <rPh sb="0" eb="2">
      <t>センダイ</t>
    </rPh>
    <rPh sb="2" eb="3">
      <t>キタ</t>
    </rPh>
    <phoneticPr fontId="6"/>
  </si>
  <si>
    <t>城西中央</t>
    <rPh sb="0" eb="2">
      <t>ジョウセイ</t>
    </rPh>
    <rPh sb="2" eb="4">
      <t>チュウオウ</t>
    </rPh>
    <phoneticPr fontId="6"/>
  </si>
  <si>
    <t>東串良</t>
    <rPh sb="0" eb="3">
      <t>ヒガシクシラ</t>
    </rPh>
    <phoneticPr fontId="5"/>
  </si>
  <si>
    <t>高尾野</t>
    <rPh sb="0" eb="3">
      <t>タカオノ</t>
    </rPh>
    <phoneticPr fontId="5"/>
  </si>
  <si>
    <t>西方</t>
    <rPh sb="0" eb="2">
      <t>ニシカタ</t>
    </rPh>
    <phoneticPr fontId="6"/>
  </si>
  <si>
    <t>南九州市</t>
    <rPh sb="0" eb="1">
      <t>ミナミ</t>
    </rPh>
    <rPh sb="1" eb="3">
      <t>キュウシュウ</t>
    </rPh>
    <rPh sb="3" eb="4">
      <t>シ</t>
    </rPh>
    <phoneticPr fontId="5"/>
  </si>
  <si>
    <t>与論</t>
    <rPh sb="0" eb="2">
      <t>ヨロン</t>
    </rPh>
    <phoneticPr fontId="6"/>
  </si>
  <si>
    <t>湧水</t>
    <phoneticPr fontId="6"/>
  </si>
  <si>
    <t>出水北部</t>
    <rPh sb="0" eb="2">
      <t>イズミ</t>
    </rPh>
    <rPh sb="2" eb="4">
      <t>ホクブ</t>
    </rPh>
    <phoneticPr fontId="5"/>
  </si>
  <si>
    <t>隈之城</t>
    <rPh sb="0" eb="3">
      <t>クマノジョウ</t>
    </rPh>
    <phoneticPr fontId="6"/>
  </si>
  <si>
    <t>草牟田</t>
    <rPh sb="0" eb="1">
      <t>クサ</t>
    </rPh>
    <rPh sb="1" eb="3">
      <t>ムタ</t>
    </rPh>
    <phoneticPr fontId="6"/>
  </si>
  <si>
    <t>知名</t>
    <rPh sb="0" eb="2">
      <t>チナ</t>
    </rPh>
    <phoneticPr fontId="6"/>
  </si>
  <si>
    <t>肝属郡</t>
    <rPh sb="0" eb="3">
      <t>キモツキグン</t>
    </rPh>
    <phoneticPr fontId="5"/>
  </si>
  <si>
    <t>出水西部</t>
    <rPh sb="0" eb="2">
      <t>イズミ</t>
    </rPh>
    <rPh sb="2" eb="4">
      <t>セイブ</t>
    </rPh>
    <phoneticPr fontId="5"/>
  </si>
  <si>
    <t>川内中央</t>
    <rPh sb="0" eb="2">
      <t>センダイ</t>
    </rPh>
    <rPh sb="2" eb="4">
      <t>チュウオウ</t>
    </rPh>
    <phoneticPr fontId="6"/>
  </si>
  <si>
    <t>玉里団地</t>
    <rPh sb="0" eb="1">
      <t>タマ</t>
    </rPh>
    <rPh sb="1" eb="2">
      <t>ザト</t>
    </rPh>
    <rPh sb="2" eb="4">
      <t>ダンチ</t>
    </rPh>
    <phoneticPr fontId="6"/>
  </si>
  <si>
    <t>和泊</t>
    <rPh sb="0" eb="2">
      <t>ワドマリ</t>
    </rPh>
    <phoneticPr fontId="6"/>
  </si>
  <si>
    <t>姶良郡</t>
    <rPh sb="0" eb="3">
      <t>アイラグン</t>
    </rPh>
    <phoneticPr fontId="5"/>
  </si>
  <si>
    <t>出水</t>
    <rPh sb="0" eb="2">
      <t>イズミ</t>
    </rPh>
    <phoneticPr fontId="5"/>
  </si>
  <si>
    <t>川内</t>
    <rPh sb="0" eb="2">
      <t>センダイ</t>
    </rPh>
    <phoneticPr fontId="6"/>
  </si>
  <si>
    <t>伊敷台</t>
    <rPh sb="0" eb="1">
      <t>イ</t>
    </rPh>
    <rPh sb="1" eb="2">
      <t>シ</t>
    </rPh>
    <rPh sb="2" eb="3">
      <t>ダイ</t>
    </rPh>
    <phoneticPr fontId="6"/>
  </si>
  <si>
    <t>伊仙</t>
    <rPh sb="0" eb="2">
      <t>イセン</t>
    </rPh>
    <phoneticPr fontId="6"/>
  </si>
  <si>
    <t>枕崎</t>
    <rPh sb="0" eb="2">
      <t>マクラザキ</t>
    </rPh>
    <phoneticPr fontId="6"/>
  </si>
  <si>
    <t>花野光ヶ丘</t>
    <rPh sb="0" eb="1">
      <t>ハナ</t>
    </rPh>
    <rPh sb="1" eb="2">
      <t>ノ</t>
    </rPh>
    <rPh sb="2" eb="3">
      <t>ヒカリ</t>
    </rPh>
    <rPh sb="4" eb="5">
      <t>オカ</t>
    </rPh>
    <phoneticPr fontId="6"/>
  </si>
  <si>
    <t>天城</t>
    <rPh sb="0" eb="2">
      <t>アマギ</t>
    </rPh>
    <phoneticPr fontId="6"/>
  </si>
  <si>
    <t>出水市</t>
    <rPh sb="0" eb="3">
      <t>イズミシ</t>
    </rPh>
    <phoneticPr fontId="5"/>
  </si>
  <si>
    <t>薩摩川内市</t>
    <rPh sb="0" eb="2">
      <t>サツマ</t>
    </rPh>
    <rPh sb="2" eb="4">
      <t>センダイ</t>
    </rPh>
    <rPh sb="4" eb="5">
      <t>シ</t>
    </rPh>
    <phoneticPr fontId="6"/>
  </si>
  <si>
    <t>緑ヶ丘</t>
    <rPh sb="0" eb="3">
      <t>ミドリガオカ</t>
    </rPh>
    <phoneticPr fontId="6"/>
  </si>
  <si>
    <t>亀津</t>
    <rPh sb="0" eb="1">
      <t>カメ</t>
    </rPh>
    <rPh sb="1" eb="2">
      <t>ツ</t>
    </rPh>
    <phoneticPr fontId="6"/>
  </si>
  <si>
    <t>枕崎市</t>
    <rPh sb="0" eb="3">
      <t>マクラザキシ</t>
    </rPh>
    <phoneticPr fontId="5"/>
  </si>
  <si>
    <t>伊敷団地</t>
    <rPh sb="0" eb="1">
      <t>イ</t>
    </rPh>
    <rPh sb="1" eb="2">
      <t>シキ</t>
    </rPh>
    <rPh sb="2" eb="4">
      <t>ダンチ</t>
    </rPh>
    <phoneticPr fontId="6"/>
  </si>
  <si>
    <t>喜界</t>
    <rPh sb="0" eb="2">
      <t>キカイ</t>
    </rPh>
    <phoneticPr fontId="6"/>
  </si>
  <si>
    <t>吾平</t>
    <rPh sb="0" eb="2">
      <t>アイラ</t>
    </rPh>
    <phoneticPr fontId="6"/>
  </si>
  <si>
    <t>横川</t>
    <rPh sb="0" eb="2">
      <t>ヨコガワ</t>
    </rPh>
    <phoneticPr fontId="6"/>
  </si>
  <si>
    <t>上伊敷</t>
    <rPh sb="0" eb="1">
      <t>ウエ</t>
    </rPh>
    <rPh sb="1" eb="2">
      <t>イ</t>
    </rPh>
    <rPh sb="2" eb="3">
      <t>シキ</t>
    </rPh>
    <phoneticPr fontId="6"/>
  </si>
  <si>
    <t>瀬戸内</t>
    <rPh sb="0" eb="3">
      <t>セトウチ</t>
    </rPh>
    <phoneticPr fontId="6"/>
  </si>
  <si>
    <t>串良</t>
    <rPh sb="0" eb="2">
      <t>クシラ</t>
    </rPh>
    <phoneticPr fontId="6"/>
  </si>
  <si>
    <t>牧園</t>
    <rPh sb="0" eb="2">
      <t>マキゾノ</t>
    </rPh>
    <phoneticPr fontId="6"/>
  </si>
  <si>
    <t>串木野西部</t>
    <rPh sb="0" eb="3">
      <t>クシキノ</t>
    </rPh>
    <rPh sb="3" eb="5">
      <t>セイブ</t>
    </rPh>
    <phoneticPr fontId="6"/>
  </si>
  <si>
    <t>武岡明和</t>
    <rPh sb="0" eb="2">
      <t>タケオカ</t>
    </rPh>
    <rPh sb="2" eb="4">
      <t>メイワ</t>
    </rPh>
    <phoneticPr fontId="5"/>
  </si>
  <si>
    <t>霧島</t>
    <rPh sb="0" eb="2">
      <t>キリシマ</t>
    </rPh>
    <phoneticPr fontId="6"/>
  </si>
  <si>
    <t>阿久根脇本</t>
    <rPh sb="0" eb="3">
      <t>アクネ</t>
    </rPh>
    <rPh sb="3" eb="5">
      <t>ワキモト</t>
    </rPh>
    <phoneticPr fontId="6"/>
  </si>
  <si>
    <t>串木野</t>
    <rPh sb="0" eb="3">
      <t>クシキノ</t>
    </rPh>
    <phoneticPr fontId="6"/>
  </si>
  <si>
    <t>西郷団地</t>
    <rPh sb="0" eb="2">
      <t>サイゴウ</t>
    </rPh>
    <rPh sb="2" eb="4">
      <t>ダンチ</t>
    </rPh>
    <phoneticPr fontId="6"/>
  </si>
  <si>
    <t>大島郡</t>
    <rPh sb="0" eb="2">
      <t>オオシマ</t>
    </rPh>
    <rPh sb="2" eb="3">
      <t>グン</t>
    </rPh>
    <phoneticPr fontId="6"/>
  </si>
  <si>
    <t>鹿屋古江</t>
    <rPh sb="0" eb="2">
      <t>カノヤ</t>
    </rPh>
    <rPh sb="2" eb="4">
      <t>フルエ</t>
    </rPh>
    <phoneticPr fontId="6"/>
  </si>
  <si>
    <t>溝辺</t>
    <rPh sb="0" eb="2">
      <t>ミゾベ</t>
    </rPh>
    <phoneticPr fontId="5"/>
  </si>
  <si>
    <t>阿久根</t>
    <rPh sb="0" eb="3">
      <t>アクネ</t>
    </rPh>
    <phoneticPr fontId="6"/>
  </si>
  <si>
    <t>市来</t>
    <rPh sb="0" eb="2">
      <t>イチキ</t>
    </rPh>
    <phoneticPr fontId="6"/>
  </si>
  <si>
    <t>山川</t>
    <rPh sb="0" eb="2">
      <t>ヤマカワ</t>
    </rPh>
    <phoneticPr fontId="6"/>
  </si>
  <si>
    <t>西田上</t>
    <rPh sb="0" eb="1">
      <t>ニシ</t>
    </rPh>
    <rPh sb="1" eb="3">
      <t>タガミ</t>
    </rPh>
    <phoneticPr fontId="6"/>
  </si>
  <si>
    <t>大姶良高須</t>
    <rPh sb="0" eb="1">
      <t>オオ</t>
    </rPh>
    <rPh sb="1" eb="3">
      <t>アイラ</t>
    </rPh>
    <rPh sb="3" eb="5">
      <t>タカス</t>
    </rPh>
    <phoneticPr fontId="6"/>
  </si>
  <si>
    <t>指宿北部</t>
    <rPh sb="0" eb="2">
      <t>イブスキ</t>
    </rPh>
    <rPh sb="2" eb="4">
      <t>ホクブ</t>
    </rPh>
    <phoneticPr fontId="6"/>
  </si>
  <si>
    <t>田上</t>
    <rPh sb="0" eb="2">
      <t>タガミ</t>
    </rPh>
    <phoneticPr fontId="6"/>
  </si>
  <si>
    <t>鹿屋南部</t>
    <rPh sb="0" eb="2">
      <t>カノヤ</t>
    </rPh>
    <rPh sb="2" eb="4">
      <t>ナンブ</t>
    </rPh>
    <phoneticPr fontId="6"/>
  </si>
  <si>
    <t>国分北</t>
    <rPh sb="0" eb="2">
      <t>コクブ</t>
    </rPh>
    <rPh sb="2" eb="3">
      <t>キタ</t>
    </rPh>
    <phoneticPr fontId="6"/>
  </si>
  <si>
    <t>阿久根市</t>
    <rPh sb="0" eb="3">
      <t>アクネ</t>
    </rPh>
    <rPh sb="3" eb="4">
      <t>シ</t>
    </rPh>
    <phoneticPr fontId="6"/>
  </si>
  <si>
    <t>いちき串木野市</t>
    <rPh sb="3" eb="7">
      <t>クシキノシ</t>
    </rPh>
    <phoneticPr fontId="5"/>
  </si>
  <si>
    <t>指宿</t>
    <rPh sb="0" eb="2">
      <t>イブスキ</t>
    </rPh>
    <phoneticPr fontId="6"/>
  </si>
  <si>
    <t>南田上</t>
    <rPh sb="0" eb="1">
      <t>ミナミ</t>
    </rPh>
    <rPh sb="1" eb="3">
      <t>タガミ</t>
    </rPh>
    <phoneticPr fontId="6"/>
  </si>
  <si>
    <t>名瀬</t>
    <rPh sb="0" eb="2">
      <t>ナゼ</t>
    </rPh>
    <phoneticPr fontId="6"/>
  </si>
  <si>
    <t>鹿屋西部</t>
    <rPh sb="0" eb="2">
      <t>カノヤ</t>
    </rPh>
    <rPh sb="2" eb="4">
      <t>セイブ</t>
    </rPh>
    <phoneticPr fontId="6"/>
  </si>
  <si>
    <t>東国分</t>
    <rPh sb="0" eb="1">
      <t>ヒガシ</t>
    </rPh>
    <rPh sb="1" eb="3">
      <t>コクブ</t>
    </rPh>
    <phoneticPr fontId="6"/>
  </si>
  <si>
    <t>唐湊</t>
    <rPh sb="0" eb="2">
      <t>トソ</t>
    </rPh>
    <phoneticPr fontId="6"/>
  </si>
  <si>
    <t>笠之原</t>
    <rPh sb="0" eb="1">
      <t>カサ</t>
    </rPh>
    <rPh sb="1" eb="2">
      <t>ノ</t>
    </rPh>
    <rPh sb="2" eb="3">
      <t>ハラ</t>
    </rPh>
    <phoneticPr fontId="6"/>
  </si>
  <si>
    <t>国分中央</t>
    <rPh sb="0" eb="2">
      <t>コクブ</t>
    </rPh>
    <rPh sb="2" eb="4">
      <t>チュウオウ</t>
    </rPh>
    <phoneticPr fontId="6"/>
  </si>
  <si>
    <t>指宿市</t>
    <rPh sb="0" eb="2">
      <t>イブスキ</t>
    </rPh>
    <rPh sb="2" eb="3">
      <t>シ</t>
    </rPh>
    <phoneticPr fontId="5"/>
  </si>
  <si>
    <t>上荒田</t>
    <rPh sb="0" eb="1">
      <t>ウエ</t>
    </rPh>
    <rPh sb="1" eb="3">
      <t>アラタ</t>
    </rPh>
    <phoneticPr fontId="6"/>
  </si>
  <si>
    <t>奄美市</t>
    <rPh sb="0" eb="2">
      <t>アマミ</t>
    </rPh>
    <rPh sb="2" eb="3">
      <t>シ</t>
    </rPh>
    <phoneticPr fontId="6"/>
  </si>
  <si>
    <t>鹿屋第一</t>
    <rPh sb="0" eb="2">
      <t>カノヤ</t>
    </rPh>
    <rPh sb="2" eb="4">
      <t>ダイイチ</t>
    </rPh>
    <phoneticPr fontId="6"/>
  </si>
  <si>
    <t>日当山</t>
    <rPh sb="0" eb="3">
      <t>ヒナタヤマ</t>
    </rPh>
    <phoneticPr fontId="6"/>
  </si>
  <si>
    <t>下荒田</t>
    <rPh sb="0" eb="1">
      <t>シタ</t>
    </rPh>
    <rPh sb="1" eb="3">
      <t>アラタ</t>
    </rPh>
    <phoneticPr fontId="6"/>
  </si>
  <si>
    <t>隼人</t>
    <rPh sb="0" eb="2">
      <t>ハヤト</t>
    </rPh>
    <phoneticPr fontId="6"/>
  </si>
  <si>
    <t>東市来</t>
    <rPh sb="0" eb="1">
      <t>ヒガシ</t>
    </rPh>
    <rPh sb="1" eb="3">
      <t>イチキ</t>
    </rPh>
    <phoneticPr fontId="6"/>
  </si>
  <si>
    <t>鴨池</t>
    <rPh sb="0" eb="2">
      <t>カモイケ</t>
    </rPh>
    <phoneticPr fontId="6"/>
  </si>
  <si>
    <t>大口北部</t>
    <rPh sb="0" eb="2">
      <t>オオクチ</t>
    </rPh>
    <rPh sb="2" eb="4">
      <t>ホクブ</t>
    </rPh>
    <phoneticPr fontId="6"/>
  </si>
  <si>
    <t>伊集院北</t>
    <rPh sb="0" eb="3">
      <t>イジュウイン</t>
    </rPh>
    <rPh sb="3" eb="4">
      <t>キタ</t>
    </rPh>
    <phoneticPr fontId="6"/>
  </si>
  <si>
    <t>郡山</t>
    <rPh sb="0" eb="2">
      <t>コオリヤマ</t>
    </rPh>
    <phoneticPr fontId="6"/>
  </si>
  <si>
    <t>真砂</t>
    <rPh sb="0" eb="2">
      <t>マサゴ</t>
    </rPh>
    <phoneticPr fontId="6"/>
  </si>
  <si>
    <t>下屋久</t>
    <rPh sb="0" eb="1">
      <t>シタ</t>
    </rPh>
    <rPh sb="1" eb="3">
      <t>ヤク</t>
    </rPh>
    <phoneticPr fontId="6"/>
  </si>
  <si>
    <t>霧島市</t>
  </si>
  <si>
    <t>大口</t>
    <rPh sb="0" eb="2">
      <t>オオクチ</t>
    </rPh>
    <phoneticPr fontId="6"/>
  </si>
  <si>
    <t>伊集院中央</t>
    <rPh sb="0" eb="3">
      <t>イジュウイン</t>
    </rPh>
    <rPh sb="3" eb="5">
      <t>チュウオウ</t>
    </rPh>
    <phoneticPr fontId="6"/>
  </si>
  <si>
    <t>松元</t>
    <rPh sb="0" eb="2">
      <t>マツモト</t>
    </rPh>
    <phoneticPr fontId="6"/>
  </si>
  <si>
    <t>郡元南</t>
    <rPh sb="0" eb="2">
      <t>コオリモト</t>
    </rPh>
    <rPh sb="2" eb="3">
      <t>ミナミ</t>
    </rPh>
    <phoneticPr fontId="6"/>
  </si>
  <si>
    <t>上屋久</t>
    <rPh sb="0" eb="3">
      <t>カミヤク</t>
    </rPh>
    <phoneticPr fontId="6"/>
  </si>
  <si>
    <t>鹿屋市</t>
    <rPh sb="0" eb="2">
      <t>カノヤ</t>
    </rPh>
    <rPh sb="2" eb="3">
      <t>シ</t>
    </rPh>
    <phoneticPr fontId="6"/>
  </si>
  <si>
    <t>羽月</t>
    <rPh sb="0" eb="1">
      <t>ハ</t>
    </rPh>
    <rPh sb="1" eb="2">
      <t>ツキ</t>
    </rPh>
    <phoneticPr fontId="6"/>
  </si>
  <si>
    <t>伊集院</t>
    <rPh sb="0" eb="3">
      <t>イジュウイン</t>
    </rPh>
    <phoneticPr fontId="6"/>
  </si>
  <si>
    <t>喜入</t>
    <rPh sb="0" eb="2">
      <t>キイレ</t>
    </rPh>
    <phoneticPr fontId="6"/>
  </si>
  <si>
    <t>東紫原</t>
    <rPh sb="0" eb="1">
      <t>ヒガシ</t>
    </rPh>
    <rPh sb="1" eb="2">
      <t>ムラサキ</t>
    </rPh>
    <rPh sb="2" eb="3">
      <t>ハラ</t>
    </rPh>
    <phoneticPr fontId="6"/>
  </si>
  <si>
    <t>南種子</t>
    <rPh sb="0" eb="1">
      <t>ミナミ</t>
    </rPh>
    <rPh sb="1" eb="2">
      <t>タネ</t>
    </rPh>
    <rPh sb="2" eb="3">
      <t>コ</t>
    </rPh>
    <phoneticPr fontId="6"/>
  </si>
  <si>
    <t>　</t>
    <phoneticPr fontId="5"/>
  </si>
  <si>
    <t>菱刈</t>
    <rPh sb="0" eb="2">
      <t>ヒシカリ</t>
    </rPh>
    <phoneticPr fontId="6"/>
  </si>
  <si>
    <t>日置</t>
    <rPh sb="0" eb="2">
      <t>ヒオキ</t>
    </rPh>
    <phoneticPr fontId="6"/>
  </si>
  <si>
    <t>西紫原</t>
    <rPh sb="0" eb="1">
      <t>ニシ</t>
    </rPh>
    <rPh sb="1" eb="2">
      <t>ムラサキ</t>
    </rPh>
    <rPh sb="2" eb="3">
      <t>ハラ</t>
    </rPh>
    <phoneticPr fontId="6"/>
  </si>
  <si>
    <t>中種子</t>
    <rPh sb="0" eb="3">
      <t>ナカタネ</t>
    </rPh>
    <phoneticPr fontId="6"/>
  </si>
  <si>
    <t>吹上</t>
    <rPh sb="0" eb="2">
      <t>フキアゲ</t>
    </rPh>
    <phoneticPr fontId="6"/>
  </si>
  <si>
    <t>新鹿児島市</t>
    <rPh sb="0" eb="1">
      <t>シン</t>
    </rPh>
    <rPh sb="1" eb="4">
      <t>カゴシマ</t>
    </rPh>
    <rPh sb="4" eb="5">
      <t>シ</t>
    </rPh>
    <phoneticPr fontId="6"/>
  </si>
  <si>
    <t>南紫原</t>
    <rPh sb="0" eb="1">
      <t>ミナミ</t>
    </rPh>
    <rPh sb="1" eb="2">
      <t>ムラサキ</t>
    </rPh>
    <rPh sb="2" eb="3">
      <t>ハラ</t>
    </rPh>
    <phoneticPr fontId="6"/>
  </si>
  <si>
    <t>加治木南部</t>
    <rPh sb="0" eb="3">
      <t>カジキ</t>
    </rPh>
    <rPh sb="3" eb="5">
      <t>ナンブ</t>
    </rPh>
    <phoneticPr fontId="6"/>
  </si>
  <si>
    <t>伊佐市</t>
    <rPh sb="0" eb="2">
      <t>イサ</t>
    </rPh>
    <rPh sb="2" eb="3">
      <t>シ</t>
    </rPh>
    <phoneticPr fontId="6"/>
  </si>
  <si>
    <t>宇宿</t>
    <rPh sb="0" eb="2">
      <t>ウスキ</t>
    </rPh>
    <phoneticPr fontId="6"/>
  </si>
  <si>
    <t>熊毛郡</t>
    <rPh sb="0" eb="2">
      <t>クマゲ</t>
    </rPh>
    <rPh sb="2" eb="3">
      <t>グン</t>
    </rPh>
    <phoneticPr fontId="6"/>
  </si>
  <si>
    <t>野方</t>
    <rPh sb="0" eb="2">
      <t>ノカタ</t>
    </rPh>
    <phoneticPr fontId="6"/>
  </si>
  <si>
    <t>加治木東部</t>
    <rPh sb="0" eb="3">
      <t>カジキ</t>
    </rPh>
    <rPh sb="3" eb="5">
      <t>トウブ</t>
    </rPh>
    <phoneticPr fontId="6"/>
  </si>
  <si>
    <t>日置市</t>
    <rPh sb="0" eb="2">
      <t>ヒオキ</t>
    </rPh>
    <rPh sb="2" eb="3">
      <t>シ</t>
    </rPh>
    <phoneticPr fontId="5"/>
  </si>
  <si>
    <t>桜ヶ丘</t>
    <rPh sb="0" eb="3">
      <t>サクラガオカ</t>
    </rPh>
    <phoneticPr fontId="6"/>
  </si>
  <si>
    <t>菱田</t>
    <rPh sb="0" eb="2">
      <t>ヒシダ</t>
    </rPh>
    <phoneticPr fontId="6"/>
  </si>
  <si>
    <t>加治木中央</t>
    <rPh sb="0" eb="3">
      <t>カジキ</t>
    </rPh>
    <rPh sb="3" eb="5">
      <t>チュウオウ</t>
    </rPh>
    <phoneticPr fontId="6"/>
  </si>
  <si>
    <t>星峯皇徳寺</t>
    <rPh sb="0" eb="1">
      <t>ホシ</t>
    </rPh>
    <rPh sb="1" eb="2">
      <t>ミネ</t>
    </rPh>
    <rPh sb="2" eb="5">
      <t>コウトクジ</t>
    </rPh>
    <phoneticPr fontId="6"/>
  </si>
  <si>
    <t>大崎</t>
    <rPh sb="0" eb="2">
      <t>オオサキ</t>
    </rPh>
    <phoneticPr fontId="6"/>
  </si>
  <si>
    <t>姶良蒲生</t>
    <rPh sb="0" eb="2">
      <t>アイラ</t>
    </rPh>
    <rPh sb="2" eb="4">
      <t>カモウ</t>
    </rPh>
    <phoneticPr fontId="6"/>
  </si>
  <si>
    <t>さつま</t>
    <phoneticPr fontId="5"/>
  </si>
  <si>
    <t>中山</t>
    <rPh sb="0" eb="1">
      <t>チュウ</t>
    </rPh>
    <rPh sb="1" eb="2">
      <t>ヤマ</t>
    </rPh>
    <phoneticPr fontId="6"/>
  </si>
  <si>
    <t>西之表</t>
    <rPh sb="0" eb="3">
      <t>ニシノオモテ</t>
    </rPh>
    <phoneticPr fontId="6"/>
  </si>
  <si>
    <t>姶良東部</t>
    <rPh sb="0" eb="2">
      <t>アイラ</t>
    </rPh>
    <rPh sb="2" eb="4">
      <t>トウブ</t>
    </rPh>
    <phoneticPr fontId="6"/>
  </si>
  <si>
    <t>宮之城</t>
    <rPh sb="0" eb="3">
      <t>ミヤノジョウ</t>
    </rPh>
    <phoneticPr fontId="7"/>
  </si>
  <si>
    <t>西谷山</t>
    <rPh sb="0" eb="1">
      <t>ニシ</t>
    </rPh>
    <rPh sb="1" eb="3">
      <t>タニヤマ</t>
    </rPh>
    <phoneticPr fontId="6"/>
  </si>
  <si>
    <t>曽於郡</t>
    <rPh sb="0" eb="3">
      <t>ソオグン</t>
    </rPh>
    <phoneticPr fontId="5"/>
  </si>
  <si>
    <t>帖佐</t>
    <rPh sb="0" eb="2">
      <t>チョウサ</t>
    </rPh>
    <phoneticPr fontId="6"/>
  </si>
  <si>
    <t>東谷山</t>
    <rPh sb="0" eb="1">
      <t>ヒガシ</t>
    </rPh>
    <rPh sb="1" eb="3">
      <t>タニヤマ</t>
    </rPh>
    <phoneticPr fontId="6"/>
  </si>
  <si>
    <t>西之表市</t>
    <rPh sb="0" eb="3">
      <t>ニシノオモテ</t>
    </rPh>
    <rPh sb="3" eb="4">
      <t>シ</t>
    </rPh>
    <phoneticPr fontId="6"/>
  </si>
  <si>
    <t>姶良重富</t>
    <rPh sb="0" eb="2">
      <t>アイラ</t>
    </rPh>
    <rPh sb="2" eb="4">
      <t>シゲトミ</t>
    </rPh>
    <phoneticPr fontId="6"/>
  </si>
  <si>
    <t>薩摩郡</t>
    <rPh sb="0" eb="3">
      <t>サツマグン</t>
    </rPh>
    <phoneticPr fontId="6"/>
  </si>
  <si>
    <t>谷山永田</t>
    <rPh sb="0" eb="2">
      <t>タニヤマ</t>
    </rPh>
    <rPh sb="2" eb="4">
      <t>ナガタ</t>
    </rPh>
    <phoneticPr fontId="6"/>
  </si>
  <si>
    <t>北田布施</t>
    <rPh sb="0" eb="1">
      <t>キタ</t>
    </rPh>
    <rPh sb="1" eb="2">
      <t>タ</t>
    </rPh>
    <rPh sb="2" eb="4">
      <t>フセ</t>
    </rPh>
    <phoneticPr fontId="6"/>
  </si>
  <si>
    <t>谷山中央</t>
    <rPh sb="0" eb="2">
      <t>タニヤマ</t>
    </rPh>
    <rPh sb="2" eb="4">
      <t>チュウオウ</t>
    </rPh>
    <phoneticPr fontId="6"/>
  </si>
  <si>
    <t>姶良市</t>
    <rPh sb="0" eb="2">
      <t>アイラ</t>
    </rPh>
    <rPh sb="2" eb="3">
      <t>シ</t>
    </rPh>
    <phoneticPr fontId="5"/>
  </si>
  <si>
    <t>南谷山</t>
    <rPh sb="0" eb="1">
      <t>ミナミ</t>
    </rPh>
    <rPh sb="1" eb="3">
      <t>タニヤマ</t>
    </rPh>
    <phoneticPr fontId="6"/>
  </si>
  <si>
    <t>有明中央</t>
    <rPh sb="0" eb="2">
      <t>アリアケ</t>
    </rPh>
    <rPh sb="2" eb="4">
      <t>チュウオウ</t>
    </rPh>
    <phoneticPr fontId="6"/>
  </si>
  <si>
    <t>坊泊</t>
    <rPh sb="0" eb="1">
      <t>ボウ</t>
    </rPh>
    <rPh sb="1" eb="2">
      <t>ト</t>
    </rPh>
    <phoneticPr fontId="6"/>
  </si>
  <si>
    <t>桜島</t>
    <rPh sb="0" eb="2">
      <t>サクラジマ</t>
    </rPh>
    <phoneticPr fontId="6"/>
  </si>
  <si>
    <t>和田</t>
    <rPh sb="0" eb="2">
      <t>ワダ</t>
    </rPh>
    <phoneticPr fontId="6"/>
  </si>
  <si>
    <t>牛根</t>
    <rPh sb="0" eb="1">
      <t>ウシ</t>
    </rPh>
    <rPh sb="1" eb="2">
      <t>ネ</t>
    </rPh>
    <phoneticPr fontId="6"/>
  </si>
  <si>
    <t>志布志東部</t>
    <rPh sb="0" eb="3">
      <t>シブシ</t>
    </rPh>
    <rPh sb="3" eb="5">
      <t>トウブ</t>
    </rPh>
    <phoneticPr fontId="7"/>
  </si>
  <si>
    <t>吉田南</t>
    <rPh sb="0" eb="2">
      <t>ヨシダ</t>
    </rPh>
    <rPh sb="2" eb="3">
      <t>ミナミ</t>
    </rPh>
    <phoneticPr fontId="6"/>
  </si>
  <si>
    <t>坂之上</t>
    <rPh sb="0" eb="3">
      <t>サカノウエ</t>
    </rPh>
    <phoneticPr fontId="6"/>
  </si>
  <si>
    <t>垂水</t>
    <rPh sb="0" eb="2">
      <t>タルミズ</t>
    </rPh>
    <phoneticPr fontId="6"/>
  </si>
  <si>
    <t>志布志</t>
    <rPh sb="0" eb="3">
      <t>シブシ</t>
    </rPh>
    <phoneticPr fontId="6"/>
  </si>
  <si>
    <t>東長島</t>
    <rPh sb="0" eb="1">
      <t>ヒガシ</t>
    </rPh>
    <rPh sb="1" eb="3">
      <t>ナガシマ</t>
    </rPh>
    <phoneticPr fontId="6"/>
  </si>
  <si>
    <t>平良</t>
    <rPh sb="0" eb="1">
      <t>ヒラ</t>
    </rPh>
    <rPh sb="1" eb="2">
      <t>ヨ</t>
    </rPh>
    <phoneticPr fontId="6"/>
  </si>
  <si>
    <t>加世田西部</t>
    <rPh sb="0" eb="3">
      <t>カセダ</t>
    </rPh>
    <rPh sb="3" eb="5">
      <t>セイブ</t>
    </rPh>
    <phoneticPr fontId="6"/>
  </si>
  <si>
    <t>吉野東部</t>
    <rPh sb="0" eb="2">
      <t>ヨシノ</t>
    </rPh>
    <rPh sb="2" eb="4">
      <t>トウブ</t>
    </rPh>
    <phoneticPr fontId="6"/>
  </si>
  <si>
    <t>坂之上中央</t>
    <rPh sb="0" eb="3">
      <t>サカノウエ</t>
    </rPh>
    <rPh sb="3" eb="5">
      <t>チュウオウ</t>
    </rPh>
    <phoneticPr fontId="6"/>
  </si>
  <si>
    <t>新城</t>
    <rPh sb="0" eb="1">
      <t>シン</t>
    </rPh>
    <rPh sb="1" eb="2">
      <t>シロ</t>
    </rPh>
    <phoneticPr fontId="6"/>
  </si>
  <si>
    <t>松山</t>
    <rPh sb="0" eb="2">
      <t>マツヤマ</t>
    </rPh>
    <phoneticPr fontId="6"/>
  </si>
  <si>
    <t>西長島</t>
    <rPh sb="0" eb="1">
      <t>ニシ</t>
    </rPh>
    <rPh sb="1" eb="3">
      <t>ナガシマ</t>
    </rPh>
    <phoneticPr fontId="6"/>
  </si>
  <si>
    <t>江石</t>
    <rPh sb="0" eb="1">
      <t>エ</t>
    </rPh>
    <rPh sb="1" eb="2">
      <t>イシ</t>
    </rPh>
    <phoneticPr fontId="6"/>
  </si>
  <si>
    <t>加世田</t>
    <rPh sb="0" eb="3">
      <t>カセダ</t>
    </rPh>
    <phoneticPr fontId="6"/>
  </si>
  <si>
    <t>吉野中央</t>
    <rPh sb="0" eb="2">
      <t>ヨシノ</t>
    </rPh>
    <rPh sb="2" eb="4">
      <t>チュウオウ</t>
    </rPh>
    <phoneticPr fontId="6"/>
  </si>
  <si>
    <t>中甑</t>
    <rPh sb="0" eb="1">
      <t>ナカ</t>
    </rPh>
    <rPh sb="1" eb="2">
      <t>コシキ</t>
    </rPh>
    <phoneticPr fontId="6"/>
  </si>
  <si>
    <t>折込部数</t>
    <rPh sb="0" eb="2">
      <t>オリコミ</t>
    </rPh>
    <rPh sb="2" eb="4">
      <t>ブスウ</t>
    </rPh>
    <phoneticPr fontId="6"/>
  </si>
  <si>
    <t>基本部数</t>
    <rPh sb="0" eb="2">
      <t>キホン</t>
    </rPh>
    <rPh sb="2" eb="4">
      <t>ブスウ</t>
    </rPh>
    <phoneticPr fontId="6"/>
  </si>
  <si>
    <t>販売店名</t>
    <rPh sb="0" eb="3">
      <t>ハンバイテン</t>
    </rPh>
    <rPh sb="3" eb="4">
      <t>ナ</t>
    </rPh>
    <phoneticPr fontId="6"/>
  </si>
  <si>
    <t>垂水市</t>
    <rPh sb="0" eb="2">
      <t>タルミズ</t>
    </rPh>
    <rPh sb="2" eb="3">
      <t>シ</t>
    </rPh>
    <phoneticPr fontId="6"/>
  </si>
  <si>
    <t>志布志市</t>
    <rPh sb="0" eb="3">
      <t>シブシ</t>
    </rPh>
    <rPh sb="3" eb="4">
      <t>シ</t>
    </rPh>
    <phoneticPr fontId="5"/>
  </si>
  <si>
    <t>出水郡</t>
    <rPh sb="0" eb="2">
      <t>イズミ</t>
    </rPh>
    <rPh sb="2" eb="3">
      <t>グン</t>
    </rPh>
    <phoneticPr fontId="5"/>
  </si>
  <si>
    <t>里</t>
    <rPh sb="0" eb="1">
      <t>サト</t>
    </rPh>
    <phoneticPr fontId="6"/>
  </si>
  <si>
    <t>南さつま市</t>
    <rPh sb="0" eb="1">
      <t>ミナミ</t>
    </rPh>
    <rPh sb="4" eb="5">
      <t>シ</t>
    </rPh>
    <phoneticPr fontId="5"/>
  </si>
  <si>
    <t>鹿児島市</t>
    <rPh sb="0" eb="3">
      <t>カゴシマ</t>
    </rPh>
    <rPh sb="3" eb="4">
      <t>シ</t>
    </rPh>
    <phoneticPr fontId="6"/>
  </si>
  <si>
    <t>ＦＡＸ　０９９－２６７－８４４４</t>
    <phoneticPr fontId="5"/>
  </si>
  <si>
    <t>ＴＥＬ　０９９－２６７－３６００</t>
    <phoneticPr fontId="7"/>
  </si>
  <si>
    <t>なんにち折込</t>
    <rPh sb="4" eb="5">
      <t>オリ</t>
    </rPh>
    <rPh sb="5" eb="6">
      <t>コミ</t>
    </rPh>
    <phoneticPr fontId="7"/>
  </si>
  <si>
    <t>㈱南日本新聞開発センター</t>
    <rPh sb="1" eb="4">
      <t>ミナミニホン</t>
    </rPh>
    <rPh sb="4" eb="6">
      <t>シンブン</t>
    </rPh>
    <rPh sb="6" eb="8">
      <t>カイハツ</t>
    </rPh>
    <phoneticPr fontId="7"/>
  </si>
  <si>
    <t>取扱</t>
    <rPh sb="0" eb="2">
      <t>トリアツカイ</t>
    </rPh>
    <phoneticPr fontId="7"/>
  </si>
  <si>
    <t>請求先</t>
    <rPh sb="0" eb="2">
      <t>セイキュウ</t>
    </rPh>
    <rPh sb="2" eb="3">
      <t>サキ</t>
    </rPh>
    <phoneticPr fontId="7"/>
  </si>
  <si>
    <t>広   告   主</t>
    <phoneticPr fontId="7"/>
  </si>
  <si>
    <t>部　　　　数</t>
    <rPh sb="0" eb="6">
      <t>ブスウ</t>
    </rPh>
    <phoneticPr fontId="7"/>
  </si>
  <si>
    <t>折   込   日</t>
    <phoneticPr fontId="7"/>
  </si>
  <si>
    <t>サイズ</t>
    <phoneticPr fontId="7"/>
  </si>
  <si>
    <t>伊佐市</t>
    <rPh sb="0" eb="2">
      <t>イサ</t>
    </rPh>
    <rPh sb="2" eb="3">
      <t>シ</t>
    </rPh>
    <phoneticPr fontId="7"/>
  </si>
  <si>
    <t>霧島市</t>
    <rPh sb="0" eb="2">
      <t>キリシマ</t>
    </rPh>
    <rPh sb="2" eb="3">
      <t>シ</t>
    </rPh>
    <phoneticPr fontId="7"/>
  </si>
  <si>
    <t>朝</t>
    <rPh sb="0" eb="1">
      <t>アサ</t>
    </rPh>
    <phoneticPr fontId="5"/>
  </si>
  <si>
    <t>吉野</t>
    <rPh sb="0" eb="2">
      <t>ヨシノ</t>
    </rPh>
    <phoneticPr fontId="7"/>
  </si>
  <si>
    <t>大口</t>
    <rPh sb="0" eb="2">
      <t>オオクチ</t>
    </rPh>
    <phoneticPr fontId="7"/>
  </si>
  <si>
    <t>南</t>
    <rPh sb="0" eb="1">
      <t>ミナミ</t>
    </rPh>
    <phoneticPr fontId="5"/>
  </si>
  <si>
    <t>鹿屋第一</t>
    <rPh sb="0" eb="2">
      <t>カノヤ</t>
    </rPh>
    <rPh sb="2" eb="4">
      <t>ダイイチ</t>
    </rPh>
    <phoneticPr fontId="5"/>
  </si>
  <si>
    <t>羽月</t>
    <rPh sb="0" eb="2">
      <t>ハツキ</t>
    </rPh>
    <phoneticPr fontId="7"/>
  </si>
  <si>
    <t>垂水</t>
    <rPh sb="0" eb="2">
      <t>タルミズ</t>
    </rPh>
    <phoneticPr fontId="7"/>
  </si>
  <si>
    <t>伊敷</t>
    <rPh sb="0" eb="2">
      <t>イシキ</t>
    </rPh>
    <phoneticPr fontId="7"/>
  </si>
  <si>
    <t>笠之原</t>
    <rPh sb="0" eb="1">
      <t>カサ</t>
    </rPh>
    <rPh sb="1" eb="2">
      <t>ノ</t>
    </rPh>
    <rPh sb="2" eb="3">
      <t>ハラ</t>
    </rPh>
    <phoneticPr fontId="5"/>
  </si>
  <si>
    <t>大口北部</t>
    <rPh sb="0" eb="2">
      <t>オオクチ</t>
    </rPh>
    <rPh sb="2" eb="4">
      <t>ホクブ</t>
    </rPh>
    <phoneticPr fontId="7"/>
  </si>
  <si>
    <t>田上・武岡</t>
    <rPh sb="0" eb="2">
      <t>タガミ</t>
    </rPh>
    <rPh sb="3" eb="5">
      <t>タケオカ</t>
    </rPh>
    <phoneticPr fontId="7"/>
  </si>
  <si>
    <t>鹿屋西部</t>
    <rPh sb="0" eb="2">
      <t>カノヤ</t>
    </rPh>
    <rPh sb="2" eb="4">
      <t>セイブ</t>
    </rPh>
    <phoneticPr fontId="5"/>
  </si>
  <si>
    <t>菱刈</t>
    <rPh sb="0" eb="2">
      <t>ヒシカリ</t>
    </rPh>
    <phoneticPr fontId="7"/>
  </si>
  <si>
    <t>隼人</t>
    <rPh sb="0" eb="2">
      <t>ハヤト</t>
    </rPh>
    <phoneticPr fontId="7"/>
  </si>
  <si>
    <t>城西・薬師</t>
    <rPh sb="0" eb="2">
      <t>ジョウセイ</t>
    </rPh>
    <rPh sb="3" eb="5">
      <t>ヤクシ</t>
    </rPh>
    <phoneticPr fontId="7"/>
  </si>
  <si>
    <t>鹿屋南部</t>
    <rPh sb="0" eb="2">
      <t>カノヤ</t>
    </rPh>
    <rPh sb="2" eb="4">
      <t>ナンブ</t>
    </rPh>
    <phoneticPr fontId="5"/>
  </si>
  <si>
    <t>日当山</t>
    <rPh sb="0" eb="3">
      <t>ヒナタヤマ</t>
    </rPh>
    <phoneticPr fontId="7"/>
  </si>
  <si>
    <t>鹿児島東部</t>
    <rPh sb="0" eb="3">
      <t>カゴシマ</t>
    </rPh>
    <rPh sb="3" eb="5">
      <t>トウブ</t>
    </rPh>
    <phoneticPr fontId="7"/>
  </si>
  <si>
    <t>荒田</t>
    <rPh sb="0" eb="2">
      <t>アラタ</t>
    </rPh>
    <phoneticPr fontId="7"/>
  </si>
  <si>
    <t>指宿市</t>
    <rPh sb="0" eb="2">
      <t>イブスキ</t>
    </rPh>
    <rPh sb="2" eb="3">
      <t>シ</t>
    </rPh>
    <phoneticPr fontId="7"/>
  </si>
  <si>
    <t>鴨池</t>
    <rPh sb="0" eb="2">
      <t>カモイケ</t>
    </rPh>
    <phoneticPr fontId="7"/>
  </si>
  <si>
    <t>西之表</t>
    <rPh sb="0" eb="3">
      <t>ニシノオモテ</t>
    </rPh>
    <phoneticPr fontId="7"/>
  </si>
  <si>
    <t>指宿</t>
    <rPh sb="0" eb="2">
      <t>イブスキ</t>
    </rPh>
    <phoneticPr fontId="5"/>
  </si>
  <si>
    <t>指宿北部</t>
    <rPh sb="0" eb="2">
      <t>イブスキ</t>
    </rPh>
    <rPh sb="2" eb="4">
      <t>ホクブ</t>
    </rPh>
    <phoneticPr fontId="5"/>
  </si>
  <si>
    <t>桜ヶ丘</t>
    <rPh sb="0" eb="3">
      <t>サクラガオカ</t>
    </rPh>
    <phoneticPr fontId="7"/>
  </si>
  <si>
    <t>串良</t>
    <rPh sb="0" eb="2">
      <t>クシラ</t>
    </rPh>
    <phoneticPr fontId="5"/>
  </si>
  <si>
    <t>山川</t>
    <rPh sb="0" eb="2">
      <t>ヤマガワ</t>
    </rPh>
    <phoneticPr fontId="5"/>
  </si>
  <si>
    <t>奄美市</t>
    <rPh sb="0" eb="2">
      <t>アマミ</t>
    </rPh>
    <rPh sb="2" eb="3">
      <t>シ</t>
    </rPh>
    <phoneticPr fontId="7"/>
  </si>
  <si>
    <t>南種子</t>
    <rPh sb="0" eb="1">
      <t>ミナミ</t>
    </rPh>
    <rPh sb="1" eb="2">
      <t>タネ</t>
    </rPh>
    <rPh sb="2" eb="3">
      <t>コ</t>
    </rPh>
    <phoneticPr fontId="5"/>
  </si>
  <si>
    <t>谷山</t>
    <rPh sb="0" eb="2">
      <t>タニヤマ</t>
    </rPh>
    <phoneticPr fontId="7"/>
  </si>
  <si>
    <t>日置市</t>
    <rPh sb="0" eb="2">
      <t>ヒオキ</t>
    </rPh>
    <rPh sb="2" eb="3">
      <t>シ</t>
    </rPh>
    <phoneticPr fontId="7"/>
  </si>
  <si>
    <t>曽於市</t>
    <rPh sb="0" eb="2">
      <t>ソオ</t>
    </rPh>
    <rPh sb="2" eb="3">
      <t>シ</t>
    </rPh>
    <phoneticPr fontId="7"/>
  </si>
  <si>
    <t>奄美</t>
    <rPh sb="0" eb="2">
      <t>アマミ</t>
    </rPh>
    <phoneticPr fontId="7"/>
  </si>
  <si>
    <t>枕崎市</t>
    <rPh sb="0" eb="2">
      <t>マクラザキ</t>
    </rPh>
    <rPh sb="2" eb="3">
      <t>シ</t>
    </rPh>
    <phoneticPr fontId="7"/>
  </si>
  <si>
    <t>末吉</t>
    <rPh sb="0" eb="2">
      <t>スエヨシ</t>
    </rPh>
    <phoneticPr fontId="5"/>
  </si>
  <si>
    <t>枕崎</t>
    <rPh sb="0" eb="2">
      <t>マクラザキ</t>
    </rPh>
    <phoneticPr fontId="7"/>
  </si>
  <si>
    <t>伊集院</t>
    <rPh sb="0" eb="3">
      <t>イジュウイン</t>
    </rPh>
    <phoneticPr fontId="5"/>
  </si>
  <si>
    <t>財部</t>
    <rPh sb="0" eb="2">
      <t>タカラベ</t>
    </rPh>
    <phoneticPr fontId="5"/>
  </si>
  <si>
    <t>新鹿児島市</t>
    <rPh sb="0" eb="1">
      <t>シン</t>
    </rPh>
    <rPh sb="1" eb="4">
      <t>カゴシマ</t>
    </rPh>
    <rPh sb="4" eb="5">
      <t>シ</t>
    </rPh>
    <phoneticPr fontId="7"/>
  </si>
  <si>
    <t>伊集院中央</t>
    <rPh sb="0" eb="3">
      <t>イジュウイン</t>
    </rPh>
    <rPh sb="3" eb="5">
      <t>チュウオウ</t>
    </rPh>
    <phoneticPr fontId="5"/>
  </si>
  <si>
    <t>岩川</t>
    <rPh sb="0" eb="2">
      <t>イワガワ</t>
    </rPh>
    <phoneticPr fontId="5"/>
  </si>
  <si>
    <t>いちき串木野市</t>
    <rPh sb="3" eb="6">
      <t>クシキノ</t>
    </rPh>
    <rPh sb="6" eb="7">
      <t>シ</t>
    </rPh>
    <phoneticPr fontId="7"/>
  </si>
  <si>
    <t>伊集院北</t>
    <rPh sb="0" eb="3">
      <t>イジュウイン</t>
    </rPh>
    <rPh sb="3" eb="4">
      <t>キタ</t>
    </rPh>
    <phoneticPr fontId="5"/>
  </si>
  <si>
    <t>喜界島</t>
    <rPh sb="0" eb="2">
      <t>キカイ</t>
    </rPh>
    <rPh sb="2" eb="3">
      <t>ジマ</t>
    </rPh>
    <phoneticPr fontId="5"/>
  </si>
  <si>
    <t>喜入</t>
    <rPh sb="0" eb="2">
      <t>キイレ</t>
    </rPh>
    <phoneticPr fontId="7"/>
  </si>
  <si>
    <t>日置</t>
    <rPh sb="0" eb="2">
      <t>ヒオキ</t>
    </rPh>
    <phoneticPr fontId="5"/>
  </si>
  <si>
    <t>徳之島</t>
    <rPh sb="0" eb="3">
      <t>トクノシマ</t>
    </rPh>
    <phoneticPr fontId="5"/>
  </si>
  <si>
    <t>松元</t>
    <rPh sb="0" eb="2">
      <t>マツモト</t>
    </rPh>
    <phoneticPr fontId="7"/>
  </si>
  <si>
    <t>串木野</t>
    <rPh sb="0" eb="3">
      <t>クシキノ</t>
    </rPh>
    <phoneticPr fontId="5"/>
  </si>
  <si>
    <t>吹上</t>
    <rPh sb="0" eb="2">
      <t>フキアゲ</t>
    </rPh>
    <phoneticPr fontId="5"/>
  </si>
  <si>
    <t>天城</t>
    <rPh sb="0" eb="2">
      <t>アマギ</t>
    </rPh>
    <phoneticPr fontId="5"/>
  </si>
  <si>
    <t>郡山</t>
    <rPh sb="0" eb="1">
      <t>コオリ</t>
    </rPh>
    <rPh sb="1" eb="2">
      <t>ヤマ</t>
    </rPh>
    <phoneticPr fontId="7"/>
  </si>
  <si>
    <t>串木野西部</t>
    <rPh sb="0" eb="3">
      <t>クシキノ</t>
    </rPh>
    <rPh sb="3" eb="5">
      <t>セイブ</t>
    </rPh>
    <phoneticPr fontId="5"/>
  </si>
  <si>
    <t>和泊</t>
    <rPh sb="0" eb="2">
      <t>ワドマリ</t>
    </rPh>
    <phoneticPr fontId="5"/>
  </si>
  <si>
    <t>市来</t>
    <rPh sb="0" eb="2">
      <t>イチキ</t>
    </rPh>
    <phoneticPr fontId="5"/>
  </si>
  <si>
    <t>南さつま市</t>
    <rPh sb="0" eb="1">
      <t>ミナミ</t>
    </rPh>
    <rPh sb="4" eb="5">
      <t>シ</t>
    </rPh>
    <phoneticPr fontId="7"/>
  </si>
  <si>
    <t>松山</t>
    <rPh sb="0" eb="2">
      <t>マツヤマ</t>
    </rPh>
    <phoneticPr fontId="5"/>
  </si>
  <si>
    <t>知名</t>
    <rPh sb="0" eb="2">
      <t>チナ</t>
    </rPh>
    <phoneticPr fontId="5"/>
  </si>
  <si>
    <t>東長島</t>
    <rPh sb="0" eb="1">
      <t>ヒガシ</t>
    </rPh>
    <rPh sb="1" eb="3">
      <t>ナガシマ</t>
    </rPh>
    <phoneticPr fontId="5"/>
  </si>
  <si>
    <t>加世田</t>
    <rPh sb="0" eb="3">
      <t>カセダ</t>
    </rPh>
    <phoneticPr fontId="5"/>
  </si>
  <si>
    <t>志布志</t>
    <rPh sb="0" eb="3">
      <t>シブシ</t>
    </rPh>
    <phoneticPr fontId="5"/>
  </si>
  <si>
    <t>加世田西部</t>
    <rPh sb="0" eb="3">
      <t>カセダ</t>
    </rPh>
    <rPh sb="3" eb="5">
      <t>セイブ</t>
    </rPh>
    <phoneticPr fontId="5"/>
  </si>
  <si>
    <t>志布志東部</t>
    <rPh sb="0" eb="3">
      <t>シブシ</t>
    </rPh>
    <rPh sb="3" eb="5">
      <t>トウブ</t>
    </rPh>
    <phoneticPr fontId="5"/>
  </si>
  <si>
    <t>川内中央</t>
    <rPh sb="0" eb="2">
      <t>センダイ</t>
    </rPh>
    <rPh sb="2" eb="4">
      <t>チュウオウ</t>
    </rPh>
    <phoneticPr fontId="7"/>
  </si>
  <si>
    <t>南九州市</t>
    <rPh sb="0" eb="1">
      <t>ミナミ</t>
    </rPh>
    <rPh sb="1" eb="3">
      <t>キュウシュウ</t>
    </rPh>
    <rPh sb="3" eb="4">
      <t>シ</t>
    </rPh>
    <phoneticPr fontId="7"/>
  </si>
  <si>
    <t>湧水</t>
    <rPh sb="0" eb="2">
      <t>ワキミズ</t>
    </rPh>
    <phoneticPr fontId="5"/>
  </si>
  <si>
    <t>えい開聞</t>
    <rPh sb="2" eb="4">
      <t>カイモン</t>
    </rPh>
    <phoneticPr fontId="5"/>
  </si>
  <si>
    <t>川内東郷</t>
    <rPh sb="0" eb="2">
      <t>センダイ</t>
    </rPh>
    <rPh sb="2" eb="4">
      <t>トウゴウ</t>
    </rPh>
    <phoneticPr fontId="7"/>
  </si>
  <si>
    <t>川辺</t>
    <rPh sb="0" eb="2">
      <t>カワナベ</t>
    </rPh>
    <phoneticPr fontId="5"/>
  </si>
  <si>
    <t>（市内・専売）</t>
    <rPh sb="1" eb="3">
      <t>シナイ</t>
    </rPh>
    <rPh sb="4" eb="6">
      <t>センバイ</t>
    </rPh>
    <phoneticPr fontId="7"/>
  </si>
  <si>
    <t>（市内・合売）</t>
    <rPh sb="1" eb="3">
      <t>シナイ</t>
    </rPh>
    <rPh sb="4" eb="5">
      <t>ゴウ</t>
    </rPh>
    <rPh sb="5" eb="6">
      <t>バイ</t>
    </rPh>
    <phoneticPr fontId="7"/>
  </si>
  <si>
    <t>菱田</t>
    <rPh sb="0" eb="2">
      <t>ヒシダ</t>
    </rPh>
    <phoneticPr fontId="5"/>
  </si>
  <si>
    <t>（市外・専売）</t>
    <rPh sb="1" eb="3">
      <t>シガイ</t>
    </rPh>
    <rPh sb="4" eb="6">
      <t>センバイ</t>
    </rPh>
    <phoneticPr fontId="7"/>
  </si>
  <si>
    <t>大崎</t>
    <rPh sb="0" eb="2">
      <t>オオサキ</t>
    </rPh>
    <phoneticPr fontId="5"/>
  </si>
  <si>
    <t>（市外・合売）</t>
    <rPh sb="1" eb="3">
      <t>シガイ</t>
    </rPh>
    <rPh sb="4" eb="5">
      <t>ゴウ</t>
    </rPh>
    <rPh sb="5" eb="6">
      <t>バイ</t>
    </rPh>
    <phoneticPr fontId="7"/>
  </si>
  <si>
    <t>（大島・専売）</t>
    <rPh sb="1" eb="3">
      <t>オオシマ</t>
    </rPh>
    <rPh sb="4" eb="6">
      <t>センバイ</t>
    </rPh>
    <phoneticPr fontId="7"/>
  </si>
  <si>
    <t>加治木東部</t>
    <rPh sb="0" eb="3">
      <t>カジキ</t>
    </rPh>
    <rPh sb="3" eb="5">
      <t>トウブ</t>
    </rPh>
    <phoneticPr fontId="5"/>
  </si>
  <si>
    <t>（大島・合売）</t>
    <rPh sb="1" eb="3">
      <t>オオシマ</t>
    </rPh>
    <rPh sb="4" eb="5">
      <t>ゴウ</t>
    </rPh>
    <rPh sb="5" eb="6">
      <t>バイ</t>
    </rPh>
    <phoneticPr fontId="7"/>
  </si>
  <si>
    <t>合計</t>
    <rPh sb="0" eb="2">
      <t>ゴウケイ</t>
    </rPh>
    <phoneticPr fontId="7"/>
  </si>
  <si>
    <t>※各販売店の配達部数は常に変動しており、本部数表とは異なる場合があります（この表は、折込の配布明細作成時の”参考資料”としてお使い下さい。）</t>
    <phoneticPr fontId="5"/>
  </si>
  <si>
    <t>鹿児島市　</t>
    <phoneticPr fontId="7"/>
  </si>
  <si>
    <t>枕崎市</t>
    <rPh sb="0" eb="1">
      <t>マクラ</t>
    </rPh>
    <rPh sb="1" eb="2">
      <t>ザキ</t>
    </rPh>
    <rPh sb="2" eb="3">
      <t>シ</t>
    </rPh>
    <phoneticPr fontId="7"/>
  </si>
  <si>
    <t>読</t>
    <rPh sb="0" eb="1">
      <t>ヨ</t>
    </rPh>
    <phoneticPr fontId="5"/>
  </si>
  <si>
    <t>川内南部</t>
    <rPh sb="0" eb="2">
      <t>センダイ</t>
    </rPh>
    <rPh sb="2" eb="4">
      <t>ナンブ</t>
    </rPh>
    <phoneticPr fontId="7"/>
  </si>
  <si>
    <t>姶良市</t>
    <rPh sb="0" eb="1">
      <t>オウ</t>
    </rPh>
    <rPh sb="1" eb="2">
      <t>リョウ</t>
    </rPh>
    <rPh sb="2" eb="3">
      <t>シ</t>
    </rPh>
    <phoneticPr fontId="7"/>
  </si>
  <si>
    <t>西之表市</t>
    <rPh sb="0" eb="1">
      <t>ニシ</t>
    </rPh>
    <rPh sb="1" eb="2">
      <t>コレ</t>
    </rPh>
    <rPh sb="2" eb="3">
      <t>オモテ</t>
    </rPh>
    <rPh sb="3" eb="4">
      <t>シ</t>
    </rPh>
    <phoneticPr fontId="7"/>
  </si>
  <si>
    <t>上町</t>
    <rPh sb="0" eb="1">
      <t>カミ</t>
    </rPh>
    <rPh sb="1" eb="2">
      <t>マチ</t>
    </rPh>
    <phoneticPr fontId="7"/>
  </si>
  <si>
    <t>入来</t>
    <rPh sb="0" eb="2">
      <t>イリキ</t>
    </rPh>
    <phoneticPr fontId="7"/>
  </si>
  <si>
    <t>加治木</t>
    <rPh sb="0" eb="3">
      <t>カジキ</t>
    </rPh>
    <phoneticPr fontId="7"/>
  </si>
  <si>
    <t>城東</t>
    <rPh sb="0" eb="2">
      <t>ジョウトウ</t>
    </rPh>
    <phoneticPr fontId="7"/>
  </si>
  <si>
    <t>川内南(市比野)</t>
    <rPh sb="0" eb="2">
      <t>センダイ</t>
    </rPh>
    <rPh sb="2" eb="3">
      <t>ミナミ</t>
    </rPh>
    <rPh sb="4" eb="7">
      <t>イチヒノ</t>
    </rPh>
    <phoneticPr fontId="7"/>
  </si>
  <si>
    <t>姶良</t>
    <rPh sb="0" eb="2">
      <t>アイラ</t>
    </rPh>
    <phoneticPr fontId="7"/>
  </si>
  <si>
    <t>蒲生</t>
    <rPh sb="0" eb="2">
      <t>カモウ</t>
    </rPh>
    <phoneticPr fontId="7"/>
  </si>
  <si>
    <t>小　　計</t>
    <rPh sb="0" eb="1">
      <t>ショウ</t>
    </rPh>
    <rPh sb="3" eb="4">
      <t>ケイ</t>
    </rPh>
    <phoneticPr fontId="7"/>
  </si>
  <si>
    <t>甲東</t>
    <rPh sb="0" eb="1">
      <t>コウ</t>
    </rPh>
    <rPh sb="1" eb="2">
      <t>ヒガシ</t>
    </rPh>
    <phoneticPr fontId="7"/>
  </si>
  <si>
    <t>熊毛郡</t>
    <rPh sb="0" eb="1">
      <t>クマ</t>
    </rPh>
    <rPh sb="1" eb="2">
      <t>ケ</t>
    </rPh>
    <rPh sb="2" eb="3">
      <t>グン</t>
    </rPh>
    <phoneticPr fontId="7"/>
  </si>
  <si>
    <t>城南</t>
    <rPh sb="0" eb="1">
      <t>ジョウ</t>
    </rPh>
    <rPh sb="1" eb="2">
      <t>ナン</t>
    </rPh>
    <phoneticPr fontId="7"/>
  </si>
  <si>
    <t>中種子</t>
    <rPh sb="0" eb="1">
      <t>ナカ</t>
    </rPh>
    <rPh sb="1" eb="2">
      <t>タネ</t>
    </rPh>
    <rPh sb="2" eb="3">
      <t>コ</t>
    </rPh>
    <phoneticPr fontId="7"/>
  </si>
  <si>
    <t>草牟田</t>
    <rPh sb="0" eb="3">
      <t>ソウムタ</t>
    </rPh>
    <phoneticPr fontId="7"/>
  </si>
  <si>
    <t>南種子</t>
    <rPh sb="0" eb="1">
      <t>ミナミ</t>
    </rPh>
    <rPh sb="1" eb="2">
      <t>タネ</t>
    </rPh>
    <rPh sb="2" eb="3">
      <t>コ</t>
    </rPh>
    <phoneticPr fontId="7"/>
  </si>
  <si>
    <t>城西</t>
    <rPh sb="0" eb="2">
      <t>ジョウセイ</t>
    </rPh>
    <phoneticPr fontId="7"/>
  </si>
  <si>
    <t>上屋久</t>
    <rPh sb="0" eb="3">
      <t>カミヤク</t>
    </rPh>
    <phoneticPr fontId="7"/>
  </si>
  <si>
    <t>鹿屋市</t>
    <rPh sb="0" eb="2">
      <t>カノヤ</t>
    </rPh>
    <rPh sb="2" eb="3">
      <t>シ</t>
    </rPh>
    <phoneticPr fontId="7"/>
  </si>
  <si>
    <t>下屋久</t>
    <rPh sb="0" eb="1">
      <t>シタ</t>
    </rPh>
    <rPh sb="1" eb="3">
      <t>ヤク</t>
    </rPh>
    <phoneticPr fontId="7"/>
  </si>
  <si>
    <t>西鹿児島</t>
    <rPh sb="0" eb="1">
      <t>ニシ</t>
    </rPh>
    <rPh sb="1" eb="4">
      <t>カゴシマ</t>
    </rPh>
    <phoneticPr fontId="7"/>
  </si>
  <si>
    <t>田上</t>
    <rPh sb="0" eb="2">
      <t>タガミ</t>
    </rPh>
    <phoneticPr fontId="7"/>
  </si>
  <si>
    <t>鹿屋東部</t>
    <rPh sb="0" eb="2">
      <t>カノヤ</t>
    </rPh>
    <rPh sb="2" eb="4">
      <t>トウブ</t>
    </rPh>
    <phoneticPr fontId="7"/>
  </si>
  <si>
    <t>武岡</t>
    <rPh sb="0" eb="2">
      <t>タケオカ</t>
    </rPh>
    <phoneticPr fontId="7"/>
  </si>
  <si>
    <t>鹿屋西部</t>
    <rPh sb="0" eb="2">
      <t>カノヤ</t>
    </rPh>
    <rPh sb="2" eb="4">
      <t>セイブ</t>
    </rPh>
    <phoneticPr fontId="7"/>
  </si>
  <si>
    <t>紫原</t>
    <phoneticPr fontId="7"/>
  </si>
  <si>
    <t>鹿屋南部</t>
    <rPh sb="0" eb="2">
      <t>カノヤ</t>
    </rPh>
    <rPh sb="2" eb="4">
      <t>ナンブ</t>
    </rPh>
    <phoneticPr fontId="7"/>
  </si>
  <si>
    <t>南鹿児島</t>
    <phoneticPr fontId="7"/>
  </si>
  <si>
    <t>加世田</t>
    <rPh sb="0" eb="3">
      <t>カセダ</t>
    </rPh>
    <phoneticPr fontId="7"/>
  </si>
  <si>
    <t>谷山東部</t>
    <rPh sb="0" eb="2">
      <t>タニヤマ</t>
    </rPh>
    <rPh sb="2" eb="4">
      <t>トウブ</t>
    </rPh>
    <phoneticPr fontId="7"/>
  </si>
  <si>
    <t>加世田西部</t>
    <rPh sb="0" eb="3">
      <t>カセダ</t>
    </rPh>
    <rPh sb="3" eb="5">
      <t>セイブ</t>
    </rPh>
    <phoneticPr fontId="7"/>
  </si>
  <si>
    <t>大島郡</t>
    <rPh sb="0" eb="1">
      <t>ダイ</t>
    </rPh>
    <rPh sb="1" eb="2">
      <t>シマ</t>
    </rPh>
    <rPh sb="2" eb="3">
      <t>グン</t>
    </rPh>
    <phoneticPr fontId="7"/>
  </si>
  <si>
    <t>皇徳寺</t>
    <rPh sb="0" eb="1">
      <t>コウ</t>
    </rPh>
    <rPh sb="1" eb="2">
      <t>トク</t>
    </rPh>
    <rPh sb="2" eb="3">
      <t>ジ</t>
    </rPh>
    <phoneticPr fontId="7"/>
  </si>
  <si>
    <t>喜界</t>
    <rPh sb="0" eb="2">
      <t>キカイ</t>
    </rPh>
    <phoneticPr fontId="7"/>
  </si>
  <si>
    <t>桜島</t>
    <rPh sb="0" eb="2">
      <t>サクラジマ</t>
    </rPh>
    <phoneticPr fontId="7"/>
  </si>
  <si>
    <t>国分東部</t>
    <rPh sb="0" eb="2">
      <t>コクブ</t>
    </rPh>
    <rPh sb="2" eb="3">
      <t>ヒガシ</t>
    </rPh>
    <rPh sb="3" eb="4">
      <t>ブ</t>
    </rPh>
    <phoneticPr fontId="7"/>
  </si>
  <si>
    <t>国分西部</t>
    <rPh sb="0" eb="2">
      <t>コクブ</t>
    </rPh>
    <rPh sb="2" eb="3">
      <t>ニシ</t>
    </rPh>
    <rPh sb="3" eb="4">
      <t>ブ</t>
    </rPh>
    <phoneticPr fontId="7"/>
  </si>
  <si>
    <t>伊仙</t>
    <rPh sb="0" eb="2">
      <t>イセン</t>
    </rPh>
    <phoneticPr fontId="7"/>
  </si>
  <si>
    <t>国分南部</t>
    <rPh sb="0" eb="2">
      <t>コクブ</t>
    </rPh>
    <rPh sb="2" eb="3">
      <t>ミナミ</t>
    </rPh>
    <rPh sb="3" eb="4">
      <t>ブ</t>
    </rPh>
    <phoneticPr fontId="7"/>
  </si>
  <si>
    <t>徳之島</t>
    <rPh sb="0" eb="3">
      <t>トクノシマ</t>
    </rPh>
    <phoneticPr fontId="7"/>
  </si>
  <si>
    <t>与論</t>
    <rPh sb="0" eb="2">
      <t>ヨロン</t>
    </rPh>
    <phoneticPr fontId="7"/>
  </si>
  <si>
    <t>伊集院(日吉)</t>
    <rPh sb="0" eb="3">
      <t>イジュウイン</t>
    </rPh>
    <rPh sb="4" eb="6">
      <t>ヒヨシ</t>
    </rPh>
    <phoneticPr fontId="5"/>
  </si>
  <si>
    <t>東市来</t>
    <rPh sb="0" eb="3">
      <t>ヒガシイチキ</t>
    </rPh>
    <phoneticPr fontId="7"/>
  </si>
  <si>
    <t>大根占</t>
    <rPh sb="0" eb="1">
      <t>オオ</t>
    </rPh>
    <rPh sb="1" eb="3">
      <t>ネジメ</t>
    </rPh>
    <phoneticPr fontId="5"/>
  </si>
  <si>
    <t>内之浦</t>
    <rPh sb="0" eb="3">
      <t>ウチノウラ</t>
    </rPh>
    <phoneticPr fontId="5"/>
  </si>
  <si>
    <t>郡山</t>
    <rPh sb="0" eb="2">
      <t>コオリヤマ</t>
    </rPh>
    <phoneticPr fontId="7"/>
  </si>
  <si>
    <t>いちき串木野市</t>
    <rPh sb="3" eb="5">
      <t>クシギ</t>
    </rPh>
    <rPh sb="5" eb="6">
      <t>ノ</t>
    </rPh>
    <rPh sb="6" eb="7">
      <t>シ</t>
    </rPh>
    <phoneticPr fontId="7"/>
  </si>
  <si>
    <t>羽月</t>
    <rPh sb="0" eb="2">
      <t>ハツキ</t>
    </rPh>
    <phoneticPr fontId="5"/>
  </si>
  <si>
    <t>指宿市　</t>
    <rPh sb="0" eb="2">
      <t>イブスキ</t>
    </rPh>
    <rPh sb="2" eb="3">
      <t>シ</t>
    </rPh>
    <phoneticPr fontId="7"/>
  </si>
  <si>
    <t>指宿</t>
    <rPh sb="0" eb="2">
      <t>イブスキ</t>
    </rPh>
    <phoneticPr fontId="7"/>
  </si>
  <si>
    <t>垂水市</t>
    <rPh sb="0" eb="1">
      <t>タレ</t>
    </rPh>
    <rPh sb="1" eb="2">
      <t>ミズ</t>
    </rPh>
    <rPh sb="2" eb="3">
      <t>シ</t>
    </rPh>
    <phoneticPr fontId="7"/>
  </si>
  <si>
    <t>薩摩川内市</t>
    <rPh sb="0" eb="2">
      <t>サツマ</t>
    </rPh>
    <rPh sb="2" eb="3">
      <t>ガワ</t>
    </rPh>
    <rPh sb="3" eb="4">
      <t>ナイ</t>
    </rPh>
    <rPh sb="4" eb="5">
      <t>シ</t>
    </rPh>
    <phoneticPr fontId="7"/>
  </si>
  <si>
    <t>新城</t>
    <rPh sb="0" eb="2">
      <t>シンジョウ</t>
    </rPh>
    <phoneticPr fontId="5"/>
  </si>
  <si>
    <t>宮之城</t>
    <rPh sb="0" eb="3">
      <t>ミヤノジョウ</t>
    </rPh>
    <phoneticPr fontId="5"/>
  </si>
  <si>
    <t>牛根</t>
    <rPh sb="0" eb="2">
      <t>ウシネ</t>
    </rPh>
    <phoneticPr fontId="5"/>
  </si>
  <si>
    <t>上川内</t>
    <rPh sb="0" eb="1">
      <t>カミ</t>
    </rPh>
    <rPh sb="1" eb="3">
      <t>センダイ</t>
    </rPh>
    <phoneticPr fontId="7"/>
  </si>
  <si>
    <t>川内向田</t>
    <rPh sb="0" eb="2">
      <t>センダイ</t>
    </rPh>
    <rPh sb="2" eb="3">
      <t>ム</t>
    </rPh>
    <rPh sb="3" eb="4">
      <t>タ</t>
    </rPh>
    <phoneticPr fontId="7"/>
  </si>
  <si>
    <t>喜入</t>
    <rPh sb="0" eb="2">
      <t>キイレ</t>
    </rPh>
    <phoneticPr fontId="5"/>
  </si>
  <si>
    <t>姶良重富</t>
    <rPh sb="0" eb="2">
      <t>アイラ</t>
    </rPh>
    <rPh sb="2" eb="4">
      <t>シゲトミ</t>
    </rPh>
    <phoneticPr fontId="5"/>
  </si>
  <si>
    <t>松元</t>
    <rPh sb="0" eb="2">
      <t>マツモト</t>
    </rPh>
    <phoneticPr fontId="5"/>
  </si>
  <si>
    <t>帖佐</t>
    <rPh sb="0" eb="2">
      <t>チョウサ</t>
    </rPh>
    <phoneticPr fontId="5"/>
  </si>
  <si>
    <t>姶良東部</t>
    <rPh sb="0" eb="2">
      <t>アイラ</t>
    </rPh>
    <rPh sb="2" eb="4">
      <t>トウブ</t>
    </rPh>
    <phoneticPr fontId="5"/>
  </si>
  <si>
    <t>坂之上中央</t>
    <rPh sb="0" eb="3">
      <t>サカノウエ</t>
    </rPh>
    <rPh sb="3" eb="5">
      <t>チュウオウ</t>
    </rPh>
    <phoneticPr fontId="5"/>
  </si>
  <si>
    <t>姶良蒲生</t>
    <rPh sb="0" eb="2">
      <t>アイラ</t>
    </rPh>
    <rPh sb="2" eb="4">
      <t>カモウ</t>
    </rPh>
    <phoneticPr fontId="5"/>
  </si>
  <si>
    <t>和田</t>
    <rPh sb="0" eb="2">
      <t>ワダ</t>
    </rPh>
    <phoneticPr fontId="5"/>
  </si>
  <si>
    <t>加治木中央</t>
    <rPh sb="0" eb="3">
      <t>カジキ</t>
    </rPh>
    <rPh sb="3" eb="5">
      <t>チュウオウ</t>
    </rPh>
    <phoneticPr fontId="5"/>
  </si>
  <si>
    <t>南谷山</t>
    <rPh sb="0" eb="1">
      <t>ミナミ</t>
    </rPh>
    <rPh sb="1" eb="3">
      <t>タニヤマ</t>
    </rPh>
    <phoneticPr fontId="5"/>
  </si>
  <si>
    <t>加治木南部</t>
    <rPh sb="0" eb="3">
      <t>カジキ</t>
    </rPh>
    <rPh sb="3" eb="5">
      <t>ナンブ</t>
    </rPh>
    <phoneticPr fontId="5"/>
  </si>
  <si>
    <t>谷山中央</t>
    <rPh sb="0" eb="2">
      <t>タニヤマ</t>
    </rPh>
    <rPh sb="2" eb="4">
      <t>チュウオウ</t>
    </rPh>
    <phoneticPr fontId="5"/>
  </si>
  <si>
    <t>谷山永田</t>
    <rPh sb="0" eb="2">
      <t>タニヤマ</t>
    </rPh>
    <rPh sb="2" eb="4">
      <t>ナガタ</t>
    </rPh>
    <phoneticPr fontId="5"/>
  </si>
  <si>
    <t>東谷山</t>
    <rPh sb="0" eb="1">
      <t>ヒガシ</t>
    </rPh>
    <rPh sb="1" eb="3">
      <t>タニヤマ</t>
    </rPh>
    <phoneticPr fontId="5"/>
  </si>
  <si>
    <t>西谷山</t>
    <rPh sb="0" eb="2">
      <t>ニシタニ</t>
    </rPh>
    <rPh sb="2" eb="3">
      <t>ヤマ</t>
    </rPh>
    <phoneticPr fontId="5"/>
  </si>
  <si>
    <t>中種子</t>
    <rPh sb="0" eb="3">
      <t>ナカタネ</t>
    </rPh>
    <phoneticPr fontId="5"/>
  </si>
  <si>
    <t>上屋久</t>
    <rPh sb="0" eb="3">
      <t>カミヤク</t>
    </rPh>
    <phoneticPr fontId="5"/>
  </si>
  <si>
    <t>桜ケ丘</t>
    <rPh sb="0" eb="3">
      <t>サクラガオカ</t>
    </rPh>
    <phoneticPr fontId="5"/>
  </si>
  <si>
    <t>下屋久</t>
    <rPh sb="0" eb="1">
      <t>シモ</t>
    </rPh>
    <rPh sb="1" eb="2">
      <t>ヤ</t>
    </rPh>
    <rPh sb="2" eb="3">
      <t>ク</t>
    </rPh>
    <phoneticPr fontId="5"/>
  </si>
  <si>
    <t>宇宿</t>
    <rPh sb="0" eb="2">
      <t>ウスキ</t>
    </rPh>
    <phoneticPr fontId="5"/>
  </si>
  <si>
    <t>南紫原</t>
    <rPh sb="0" eb="1">
      <t>ミナミ</t>
    </rPh>
    <rPh sb="1" eb="2">
      <t>ムラサキ</t>
    </rPh>
    <rPh sb="2" eb="3">
      <t>ハラ</t>
    </rPh>
    <phoneticPr fontId="5"/>
  </si>
  <si>
    <t>山川</t>
    <rPh sb="0" eb="1">
      <t>ヤマ</t>
    </rPh>
    <rPh sb="1" eb="2">
      <t>ガワ</t>
    </rPh>
    <phoneticPr fontId="5"/>
  </si>
  <si>
    <t>東紫原</t>
    <rPh sb="0" eb="1">
      <t>ヒガシ</t>
    </rPh>
    <rPh sb="1" eb="2">
      <t>ムラサキ</t>
    </rPh>
    <rPh sb="2" eb="3">
      <t>ハラ</t>
    </rPh>
    <phoneticPr fontId="5"/>
  </si>
  <si>
    <t>西紫原</t>
    <rPh sb="0" eb="1">
      <t>ニシ</t>
    </rPh>
    <rPh sb="1" eb="2">
      <t>ムラサキ</t>
    </rPh>
    <rPh sb="2" eb="3">
      <t>ハラ</t>
    </rPh>
    <phoneticPr fontId="5"/>
  </si>
  <si>
    <t>奄美</t>
    <rPh sb="0" eb="2">
      <t>アマミ</t>
    </rPh>
    <phoneticPr fontId="6"/>
  </si>
  <si>
    <t>郡元南</t>
    <rPh sb="0" eb="2">
      <t>コオリモト</t>
    </rPh>
    <rPh sb="2" eb="3">
      <t>ミナミ</t>
    </rPh>
    <phoneticPr fontId="5"/>
  </si>
  <si>
    <t>真砂</t>
    <rPh sb="0" eb="2">
      <t>マサゴ</t>
    </rPh>
    <phoneticPr fontId="5"/>
  </si>
  <si>
    <t>鴨池</t>
    <rPh sb="0" eb="2">
      <t>カモイケ</t>
    </rPh>
    <phoneticPr fontId="5"/>
  </si>
  <si>
    <t>牧園</t>
    <rPh sb="0" eb="2">
      <t>マキゾノ</t>
    </rPh>
    <phoneticPr fontId="5"/>
  </si>
  <si>
    <t>亀津</t>
    <rPh sb="0" eb="2">
      <t>カメツ</t>
    </rPh>
    <phoneticPr fontId="5"/>
  </si>
  <si>
    <t>ふるえ新城</t>
    <rPh sb="3" eb="5">
      <t>シンジョウ</t>
    </rPh>
    <phoneticPr fontId="5"/>
  </si>
  <si>
    <t>枕崎</t>
    <rPh sb="0" eb="2">
      <t>マクラザキ</t>
    </rPh>
    <phoneticPr fontId="5"/>
  </si>
  <si>
    <t>川内</t>
    <rPh sb="0" eb="2">
      <t>センダイ</t>
    </rPh>
    <phoneticPr fontId="5"/>
  </si>
  <si>
    <t>出水郡</t>
    <rPh sb="0" eb="2">
      <t>イズミ</t>
    </rPh>
    <rPh sb="2" eb="3">
      <t>グン</t>
    </rPh>
    <phoneticPr fontId="6"/>
  </si>
  <si>
    <t>（市内・朝合売）</t>
    <rPh sb="1" eb="3">
      <t>シナイ</t>
    </rPh>
    <rPh sb="4" eb="5">
      <t>アサ</t>
    </rPh>
    <rPh sb="5" eb="6">
      <t>ゴウ</t>
    </rPh>
    <rPh sb="6" eb="7">
      <t>バイ</t>
    </rPh>
    <phoneticPr fontId="7"/>
  </si>
  <si>
    <t>（市内・南合売）</t>
    <rPh sb="1" eb="3">
      <t>シナイ</t>
    </rPh>
    <rPh sb="4" eb="5">
      <t>ミナミ</t>
    </rPh>
    <rPh sb="5" eb="6">
      <t>ゴウ</t>
    </rPh>
    <rPh sb="6" eb="7">
      <t>バイ</t>
    </rPh>
    <phoneticPr fontId="7"/>
  </si>
  <si>
    <t>西長島</t>
    <rPh sb="0" eb="1">
      <t>ニシ</t>
    </rPh>
    <rPh sb="1" eb="3">
      <t>ナガシマ</t>
    </rPh>
    <phoneticPr fontId="5"/>
  </si>
  <si>
    <t>（市外・朝合売）</t>
    <rPh sb="1" eb="3">
      <t>シガイ</t>
    </rPh>
    <rPh sb="4" eb="5">
      <t>アサ</t>
    </rPh>
    <rPh sb="5" eb="6">
      <t>ゴウ</t>
    </rPh>
    <rPh sb="6" eb="7">
      <t>バイ</t>
    </rPh>
    <phoneticPr fontId="7"/>
  </si>
  <si>
    <t>（市外・南合売）</t>
    <rPh sb="1" eb="3">
      <t>シガイ</t>
    </rPh>
    <rPh sb="4" eb="5">
      <t>ミナミ</t>
    </rPh>
    <rPh sb="5" eb="6">
      <t>ゴウ</t>
    </rPh>
    <rPh sb="6" eb="7">
      <t>バイ</t>
    </rPh>
    <phoneticPr fontId="7"/>
  </si>
  <si>
    <t>（大島・朝合売）</t>
    <rPh sb="1" eb="3">
      <t>オオシマ</t>
    </rPh>
    <rPh sb="4" eb="5">
      <t>アサ</t>
    </rPh>
    <rPh sb="5" eb="6">
      <t>ゴウ</t>
    </rPh>
    <rPh sb="6" eb="7">
      <t>バイ</t>
    </rPh>
    <phoneticPr fontId="7"/>
  </si>
  <si>
    <t>合計</t>
    <rPh sb="0" eb="2">
      <t>ゴウケイ</t>
    </rPh>
    <phoneticPr fontId="5"/>
  </si>
  <si>
    <t>折込日</t>
    <rPh sb="0" eb="2">
      <t>オリコミ</t>
    </rPh>
    <rPh sb="2" eb="3">
      <t>ヒ</t>
    </rPh>
    <phoneticPr fontId="7"/>
  </si>
  <si>
    <t>曽於郡</t>
    <rPh sb="0" eb="1">
      <t>ソ</t>
    </rPh>
    <rPh sb="1" eb="2">
      <t>オ</t>
    </rPh>
    <rPh sb="2" eb="3">
      <t>グン</t>
    </rPh>
    <phoneticPr fontId="7"/>
  </si>
  <si>
    <t>川内北</t>
    <rPh sb="0" eb="2">
      <t>センダイ</t>
    </rPh>
    <rPh sb="2" eb="3">
      <t>キタ</t>
    </rPh>
    <phoneticPr fontId="1"/>
  </si>
  <si>
    <t>江石</t>
    <rPh sb="0" eb="2">
      <t>エイシ</t>
    </rPh>
    <phoneticPr fontId="1"/>
  </si>
  <si>
    <t>広　告　主</t>
    <rPh sb="0" eb="1">
      <t>ヒロ</t>
    </rPh>
    <rPh sb="2" eb="3">
      <t>コク</t>
    </rPh>
    <rPh sb="4" eb="5">
      <t>オモ</t>
    </rPh>
    <phoneticPr fontId="7"/>
  </si>
  <si>
    <t>請求先</t>
    <rPh sb="0" eb="2">
      <t>セイキュウ</t>
    </rPh>
    <rPh sb="2" eb="3">
      <t>サキ</t>
    </rPh>
    <phoneticPr fontId="5"/>
  </si>
  <si>
    <t>取扱</t>
    <rPh sb="0" eb="2">
      <t>トリアツカイ</t>
    </rPh>
    <phoneticPr fontId="5"/>
  </si>
  <si>
    <t>㈱南日本新聞開発センター</t>
    <rPh sb="1" eb="2">
      <t>ミナミ</t>
    </rPh>
    <rPh sb="2" eb="4">
      <t>ニホン</t>
    </rPh>
    <rPh sb="4" eb="6">
      <t>シンブン</t>
    </rPh>
    <rPh sb="6" eb="8">
      <t>カイハツ</t>
    </rPh>
    <phoneticPr fontId="5"/>
  </si>
  <si>
    <t>なんにち折込</t>
    <rPh sb="4" eb="6">
      <t>オリコミ</t>
    </rPh>
    <phoneticPr fontId="5"/>
  </si>
  <si>
    <t>タイトル</t>
    <phoneticPr fontId="7"/>
  </si>
  <si>
    <t>サ　イ　ズ</t>
    <phoneticPr fontId="7"/>
  </si>
  <si>
    <t>TEL 099-267-3600</t>
    <phoneticPr fontId="5"/>
  </si>
  <si>
    <t>折込枚数</t>
    <rPh sb="0" eb="2">
      <t>オリコミ</t>
    </rPh>
    <rPh sb="2" eb="4">
      <t>マイスウ</t>
    </rPh>
    <phoneticPr fontId="7"/>
  </si>
  <si>
    <t>FAX 099-267-8444</t>
    <phoneticPr fontId="5"/>
  </si>
  <si>
    <t>指　　　示</t>
    <rPh sb="0" eb="1">
      <t>ユビ</t>
    </rPh>
    <rPh sb="4" eb="5">
      <t>シメ</t>
    </rPh>
    <phoneticPr fontId="7"/>
  </si>
  <si>
    <t>販売店名</t>
    <rPh sb="0" eb="3">
      <t>ハンバイテン</t>
    </rPh>
    <rPh sb="3" eb="4">
      <t>ナ</t>
    </rPh>
    <phoneticPr fontId="7"/>
  </si>
  <si>
    <t>部数</t>
    <rPh sb="0" eb="2">
      <t>ブスウ</t>
    </rPh>
    <phoneticPr fontId="7"/>
  </si>
  <si>
    <t>備　考</t>
    <rPh sb="0" eb="1">
      <t>ビ</t>
    </rPh>
    <rPh sb="2" eb="3">
      <t>コウ</t>
    </rPh>
    <phoneticPr fontId="7"/>
  </si>
  <si>
    <t>第１販売所</t>
    <rPh sb="0" eb="2">
      <t>ダイイチ</t>
    </rPh>
    <rPh sb="2" eb="4">
      <t>ハンバイ</t>
    </rPh>
    <rPh sb="4" eb="5">
      <t>ショ</t>
    </rPh>
    <phoneticPr fontId="7"/>
  </si>
  <si>
    <t>第２販売所</t>
    <rPh sb="2" eb="4">
      <t>ハンバイ</t>
    </rPh>
    <rPh sb="4" eb="5">
      <t>ショ</t>
    </rPh>
    <phoneticPr fontId="7"/>
  </si>
  <si>
    <t>第３販売所</t>
    <rPh sb="2" eb="4">
      <t>ハンバイ</t>
    </rPh>
    <rPh sb="4" eb="5">
      <t>ショ</t>
    </rPh>
    <phoneticPr fontId="7"/>
  </si>
  <si>
    <t>第４販売所</t>
    <rPh sb="2" eb="4">
      <t>ハンバイ</t>
    </rPh>
    <rPh sb="4" eb="5">
      <t>ショ</t>
    </rPh>
    <phoneticPr fontId="7"/>
  </si>
  <si>
    <t>第５販売所</t>
    <rPh sb="2" eb="4">
      <t>ハンバイ</t>
    </rPh>
    <rPh sb="4" eb="5">
      <t>ショ</t>
    </rPh>
    <phoneticPr fontId="7"/>
  </si>
  <si>
    <t>第６販売所</t>
    <rPh sb="2" eb="4">
      <t>ハンバイ</t>
    </rPh>
    <rPh sb="4" eb="5">
      <t>ショ</t>
    </rPh>
    <phoneticPr fontId="7"/>
  </si>
  <si>
    <t>第７販売所</t>
    <rPh sb="2" eb="4">
      <t>ハンバイ</t>
    </rPh>
    <rPh sb="4" eb="5">
      <t>ショ</t>
    </rPh>
    <phoneticPr fontId="7"/>
  </si>
  <si>
    <t>第８販売所</t>
    <rPh sb="2" eb="4">
      <t>ハンバイ</t>
    </rPh>
    <rPh sb="4" eb="5">
      <t>ショ</t>
    </rPh>
    <phoneticPr fontId="7"/>
  </si>
  <si>
    <t>小　　　　計</t>
    <rPh sb="0" eb="1">
      <t>ショウ</t>
    </rPh>
    <rPh sb="5" eb="6">
      <t>ケイ</t>
    </rPh>
    <phoneticPr fontId="7"/>
  </si>
  <si>
    <t>朝仁販売所</t>
    <rPh sb="0" eb="1">
      <t>アサ</t>
    </rPh>
    <rPh sb="1" eb="2">
      <t>ジン</t>
    </rPh>
    <rPh sb="2" eb="4">
      <t>ハンバイ</t>
    </rPh>
    <rPh sb="4" eb="5">
      <t>ショ</t>
    </rPh>
    <phoneticPr fontId="7"/>
  </si>
  <si>
    <t>輪内販売所</t>
    <rPh sb="0" eb="1">
      <t>リン</t>
    </rPh>
    <rPh sb="1" eb="2">
      <t>ナイ</t>
    </rPh>
    <rPh sb="2" eb="4">
      <t>ハンバイ</t>
    </rPh>
    <rPh sb="4" eb="5">
      <t>ショ</t>
    </rPh>
    <phoneticPr fontId="7"/>
  </si>
  <si>
    <t>古見地区</t>
    <rPh sb="0" eb="2">
      <t>フルミ</t>
    </rPh>
    <rPh sb="2" eb="4">
      <t>チク</t>
    </rPh>
    <phoneticPr fontId="7"/>
  </si>
  <si>
    <t>奄美市名瀬地区</t>
    <rPh sb="0" eb="2">
      <t>アマミ</t>
    </rPh>
    <rPh sb="2" eb="3">
      <t>シ</t>
    </rPh>
    <rPh sb="3" eb="5">
      <t>ナセ</t>
    </rPh>
    <rPh sb="5" eb="7">
      <t>チク</t>
    </rPh>
    <phoneticPr fontId="7"/>
  </si>
  <si>
    <t>奄美市　笠利販売所</t>
    <rPh sb="0" eb="3">
      <t>アマミシ</t>
    </rPh>
    <rPh sb="4" eb="6">
      <t>カサリ</t>
    </rPh>
    <rPh sb="6" eb="8">
      <t>ハンバイ</t>
    </rPh>
    <rPh sb="8" eb="9">
      <t>ショ</t>
    </rPh>
    <phoneticPr fontId="7"/>
  </si>
  <si>
    <t>笠利町全域</t>
    <rPh sb="0" eb="2">
      <t>カサリ</t>
    </rPh>
    <rPh sb="2" eb="3">
      <t>チョウ</t>
    </rPh>
    <rPh sb="3" eb="5">
      <t>ゼンイキ</t>
    </rPh>
    <phoneticPr fontId="5"/>
  </si>
  <si>
    <t>奄美市　住用地区</t>
    <rPh sb="0" eb="3">
      <t>アマミシ</t>
    </rPh>
    <rPh sb="4" eb="6">
      <t>スミヨウ</t>
    </rPh>
    <rPh sb="6" eb="8">
      <t>チク</t>
    </rPh>
    <phoneticPr fontId="7"/>
  </si>
  <si>
    <t>住用町全域</t>
    <rPh sb="0" eb="2">
      <t>スミヨウ</t>
    </rPh>
    <rPh sb="2" eb="3">
      <t>チョウ</t>
    </rPh>
    <rPh sb="3" eb="5">
      <t>ゼンイキ</t>
    </rPh>
    <phoneticPr fontId="5"/>
  </si>
  <si>
    <t>龍郷第１販売所</t>
    <rPh sb="0" eb="2">
      <t>タツゴウ</t>
    </rPh>
    <rPh sb="2" eb="3">
      <t>ダイ</t>
    </rPh>
    <rPh sb="4" eb="6">
      <t>ハンバイ</t>
    </rPh>
    <rPh sb="6" eb="7">
      <t>ショ</t>
    </rPh>
    <phoneticPr fontId="7"/>
  </si>
  <si>
    <t>主に荒波地区</t>
    <rPh sb="0" eb="1">
      <t>オモ</t>
    </rPh>
    <rPh sb="2" eb="4">
      <t>アラナミ</t>
    </rPh>
    <rPh sb="4" eb="6">
      <t>チク</t>
    </rPh>
    <phoneticPr fontId="7"/>
  </si>
  <si>
    <t>龍郷第２販売所</t>
    <rPh sb="0" eb="1">
      <t>タツ</t>
    </rPh>
    <rPh sb="1" eb="2">
      <t>ゴウ</t>
    </rPh>
    <rPh sb="2" eb="3">
      <t>ダイ</t>
    </rPh>
    <rPh sb="4" eb="6">
      <t>ハンバイ</t>
    </rPh>
    <rPh sb="6" eb="7">
      <t>ショ</t>
    </rPh>
    <phoneticPr fontId="5"/>
  </si>
  <si>
    <t>主に内場地区</t>
    <rPh sb="0" eb="1">
      <t>オモ</t>
    </rPh>
    <rPh sb="2" eb="3">
      <t>ウチ</t>
    </rPh>
    <rPh sb="3" eb="4">
      <t>バ</t>
    </rPh>
    <rPh sb="4" eb="6">
      <t>チク</t>
    </rPh>
    <phoneticPr fontId="5"/>
  </si>
  <si>
    <t>大和販売所</t>
    <rPh sb="0" eb="2">
      <t>ヤマト</t>
    </rPh>
    <rPh sb="2" eb="4">
      <t>ハンバイ</t>
    </rPh>
    <rPh sb="4" eb="5">
      <t>ショ</t>
    </rPh>
    <phoneticPr fontId="7"/>
  </si>
  <si>
    <t>大和村全域</t>
    <rPh sb="0" eb="2">
      <t>ヤマト</t>
    </rPh>
    <rPh sb="2" eb="3">
      <t>ムラ</t>
    </rPh>
    <rPh sb="3" eb="5">
      <t>ゼンイキ</t>
    </rPh>
    <phoneticPr fontId="5"/>
  </si>
  <si>
    <t>宇検販売所</t>
    <rPh sb="0" eb="2">
      <t>ウケン</t>
    </rPh>
    <rPh sb="2" eb="4">
      <t>ハンバイ</t>
    </rPh>
    <rPh sb="4" eb="5">
      <t>ショ</t>
    </rPh>
    <phoneticPr fontId="7"/>
  </si>
  <si>
    <t>宇検村全域</t>
    <rPh sb="0" eb="2">
      <t>ウケン</t>
    </rPh>
    <rPh sb="2" eb="3">
      <t>ムラ</t>
    </rPh>
    <rPh sb="3" eb="5">
      <t>ゼンイキ</t>
    </rPh>
    <phoneticPr fontId="5"/>
  </si>
  <si>
    <t>瀬戸内第１販売所</t>
    <rPh sb="0" eb="3">
      <t>セトウチ</t>
    </rPh>
    <rPh sb="3" eb="4">
      <t>ダイ</t>
    </rPh>
    <rPh sb="5" eb="7">
      <t>ハンバイ</t>
    </rPh>
    <rPh sb="7" eb="8">
      <t>ショ</t>
    </rPh>
    <phoneticPr fontId="7"/>
  </si>
  <si>
    <t>瀬戸内第２販売所</t>
    <rPh sb="0" eb="3">
      <t>セトウチ</t>
    </rPh>
    <rPh sb="3" eb="4">
      <t>ダイ</t>
    </rPh>
    <rPh sb="5" eb="7">
      <t>ハンバイ</t>
    </rPh>
    <rPh sb="7" eb="8">
      <t>ショ</t>
    </rPh>
    <phoneticPr fontId="7"/>
  </si>
  <si>
    <t>加計呂麻販売所</t>
    <rPh sb="0" eb="1">
      <t>カ</t>
    </rPh>
    <rPh sb="1" eb="2">
      <t>ケイ</t>
    </rPh>
    <rPh sb="2" eb="3">
      <t>ロ</t>
    </rPh>
    <rPh sb="3" eb="4">
      <t>マ</t>
    </rPh>
    <rPh sb="4" eb="6">
      <t>ハンバイ</t>
    </rPh>
    <rPh sb="6" eb="7">
      <t>ショ</t>
    </rPh>
    <phoneticPr fontId="7"/>
  </si>
  <si>
    <t>加計呂麻島全域</t>
    <rPh sb="0" eb="1">
      <t>カ</t>
    </rPh>
    <rPh sb="1" eb="2">
      <t>ケイ</t>
    </rPh>
    <rPh sb="2" eb="3">
      <t>ロ</t>
    </rPh>
    <rPh sb="3" eb="4">
      <t>マ</t>
    </rPh>
    <rPh sb="4" eb="5">
      <t>シマ</t>
    </rPh>
    <rPh sb="5" eb="7">
      <t>ゼンイキ</t>
    </rPh>
    <phoneticPr fontId="5"/>
  </si>
  <si>
    <t>地　方　合　計</t>
    <rPh sb="0" eb="1">
      <t>チ</t>
    </rPh>
    <rPh sb="2" eb="3">
      <t>ホウ</t>
    </rPh>
    <rPh sb="4" eb="5">
      <t>ゴウ</t>
    </rPh>
    <rPh sb="6" eb="7">
      <t>ケイ</t>
    </rPh>
    <phoneticPr fontId="7"/>
  </si>
  <si>
    <t>本　島　合　計</t>
    <rPh sb="0" eb="1">
      <t>ホン</t>
    </rPh>
    <rPh sb="2" eb="3">
      <t>シマ</t>
    </rPh>
    <rPh sb="4" eb="5">
      <t>ゴウ</t>
    </rPh>
    <rPh sb="6" eb="7">
      <t>ケイ</t>
    </rPh>
    <phoneticPr fontId="7"/>
  </si>
  <si>
    <t>喜界販売所</t>
    <rPh sb="0" eb="2">
      <t>キカイ</t>
    </rPh>
    <rPh sb="2" eb="4">
      <t>ハンバイ</t>
    </rPh>
    <rPh sb="4" eb="5">
      <t>ショ</t>
    </rPh>
    <phoneticPr fontId="7"/>
  </si>
  <si>
    <t>喜界町全域</t>
    <rPh sb="0" eb="2">
      <t>キカイ</t>
    </rPh>
    <rPh sb="2" eb="3">
      <t>チョウ</t>
    </rPh>
    <rPh sb="3" eb="5">
      <t>ゼンイキ</t>
    </rPh>
    <phoneticPr fontId="5"/>
  </si>
  <si>
    <t>徳之島販売所</t>
    <rPh sb="0" eb="3">
      <t>トクノシマ</t>
    </rPh>
    <rPh sb="3" eb="5">
      <t>ハンバイ</t>
    </rPh>
    <rPh sb="5" eb="6">
      <t>ショ</t>
    </rPh>
    <phoneticPr fontId="7"/>
  </si>
  <si>
    <t>徳之島町全域</t>
    <rPh sb="0" eb="3">
      <t>トクノシマ</t>
    </rPh>
    <rPh sb="3" eb="4">
      <t>チョウ</t>
    </rPh>
    <rPh sb="4" eb="6">
      <t>ゼンイキ</t>
    </rPh>
    <phoneticPr fontId="5"/>
  </si>
  <si>
    <t>伊仙販売所</t>
    <rPh sb="0" eb="2">
      <t>イセン</t>
    </rPh>
    <rPh sb="2" eb="4">
      <t>ハンバイ</t>
    </rPh>
    <rPh sb="4" eb="5">
      <t>ショ</t>
    </rPh>
    <phoneticPr fontId="7"/>
  </si>
  <si>
    <t>伊仙町全域</t>
    <rPh sb="0" eb="2">
      <t>イセン</t>
    </rPh>
    <rPh sb="2" eb="3">
      <t>チョウ</t>
    </rPh>
    <rPh sb="3" eb="5">
      <t>ゼンイキ</t>
    </rPh>
    <phoneticPr fontId="5"/>
  </si>
  <si>
    <t>天城販売所</t>
    <rPh sb="0" eb="2">
      <t>アマギ</t>
    </rPh>
    <rPh sb="2" eb="4">
      <t>ハンバイ</t>
    </rPh>
    <rPh sb="4" eb="5">
      <t>ショ</t>
    </rPh>
    <phoneticPr fontId="7"/>
  </si>
  <si>
    <t>天城町全域</t>
    <rPh sb="0" eb="2">
      <t>アマギ</t>
    </rPh>
    <rPh sb="2" eb="3">
      <t>チョウ</t>
    </rPh>
    <rPh sb="3" eb="5">
      <t>ゼンイキ</t>
    </rPh>
    <phoneticPr fontId="5"/>
  </si>
  <si>
    <t>和泊販売所</t>
    <rPh sb="0" eb="2">
      <t>ワドマリ</t>
    </rPh>
    <rPh sb="2" eb="4">
      <t>ハンバイ</t>
    </rPh>
    <rPh sb="4" eb="5">
      <t>ショ</t>
    </rPh>
    <phoneticPr fontId="7"/>
  </si>
  <si>
    <t>和泊町全域</t>
    <rPh sb="0" eb="2">
      <t>ワドマリ</t>
    </rPh>
    <rPh sb="2" eb="3">
      <t>チョウ</t>
    </rPh>
    <rPh sb="3" eb="5">
      <t>ゼンイキ</t>
    </rPh>
    <phoneticPr fontId="5"/>
  </si>
  <si>
    <t>知名販売所</t>
    <rPh sb="0" eb="2">
      <t>チナ</t>
    </rPh>
    <rPh sb="2" eb="4">
      <t>ハンバイ</t>
    </rPh>
    <rPh sb="4" eb="5">
      <t>ショ</t>
    </rPh>
    <phoneticPr fontId="7"/>
  </si>
  <si>
    <t>知名町全域</t>
    <rPh sb="0" eb="2">
      <t>チナ</t>
    </rPh>
    <rPh sb="2" eb="3">
      <t>チョウ</t>
    </rPh>
    <rPh sb="3" eb="5">
      <t>ゼンイキ</t>
    </rPh>
    <phoneticPr fontId="5"/>
  </si>
  <si>
    <t>与論販売所</t>
    <rPh sb="0" eb="2">
      <t>ヨロン</t>
    </rPh>
    <rPh sb="2" eb="4">
      <t>ハンバイ</t>
    </rPh>
    <rPh sb="4" eb="5">
      <t>ショ</t>
    </rPh>
    <phoneticPr fontId="7"/>
  </si>
  <si>
    <t>与論町全域</t>
    <rPh sb="0" eb="2">
      <t>ヨロン</t>
    </rPh>
    <rPh sb="2" eb="3">
      <t>チョウ</t>
    </rPh>
    <rPh sb="3" eb="5">
      <t>ゼンイキ</t>
    </rPh>
    <phoneticPr fontId="5"/>
  </si>
  <si>
    <t>離  島 合 計</t>
    <rPh sb="0" eb="1">
      <t>リ</t>
    </rPh>
    <rPh sb="3" eb="4">
      <t>シマ</t>
    </rPh>
    <rPh sb="5" eb="6">
      <t>ゴウ</t>
    </rPh>
    <rPh sb="7" eb="8">
      <t>ケイ</t>
    </rPh>
    <phoneticPr fontId="7"/>
  </si>
  <si>
    <t>奄美　市内　折込計</t>
    <rPh sb="0" eb="2">
      <t>アマミ</t>
    </rPh>
    <rPh sb="3" eb="5">
      <t>シナイ</t>
    </rPh>
    <rPh sb="6" eb="8">
      <t>オリコミ</t>
    </rPh>
    <rPh sb="8" eb="9">
      <t>ケイ</t>
    </rPh>
    <phoneticPr fontId="7"/>
  </si>
  <si>
    <t>総 　合　 計</t>
    <rPh sb="0" eb="1">
      <t>ソウ</t>
    </rPh>
    <rPh sb="3" eb="4">
      <t>ゴウ</t>
    </rPh>
    <rPh sb="6" eb="7">
      <t>ケイ</t>
    </rPh>
    <phoneticPr fontId="7"/>
  </si>
  <si>
    <t>地方・離島　折込計</t>
    <rPh sb="0" eb="2">
      <t>チホウ</t>
    </rPh>
    <rPh sb="3" eb="5">
      <t>リトウ</t>
    </rPh>
    <rPh sb="6" eb="8">
      <t>オリコミ</t>
    </rPh>
    <rPh sb="8" eb="9">
      <t>ケイ</t>
    </rPh>
    <phoneticPr fontId="7"/>
  </si>
  <si>
    <t>折込総合計</t>
    <rPh sb="0" eb="2">
      <t>オリコミ</t>
    </rPh>
    <rPh sb="2" eb="3">
      <t>ソウ</t>
    </rPh>
    <rPh sb="3" eb="5">
      <t>ゴウケイ</t>
    </rPh>
    <phoneticPr fontId="7"/>
  </si>
  <si>
    <t>※各販売店の配達部数は常に変動しており、本部数表とは異なる場合があります（この表は、折込の配布明細作成時の”参考資料”としてお使い下さい。）</t>
  </si>
  <si>
    <t>広 告 主</t>
    <rPh sb="0" eb="1">
      <t>ヒロ</t>
    </rPh>
    <rPh sb="2" eb="3">
      <t>コク</t>
    </rPh>
    <rPh sb="4" eb="5">
      <t>ヌシ</t>
    </rPh>
    <phoneticPr fontId="7"/>
  </si>
  <si>
    <t>折込枚数</t>
    <rPh sb="0" eb="2">
      <t>オリコミ</t>
    </rPh>
    <rPh sb="2" eb="4">
      <t>マイスウ</t>
    </rPh>
    <phoneticPr fontId="6"/>
  </si>
  <si>
    <t>指　　示</t>
    <rPh sb="0" eb="1">
      <t>ユビ</t>
    </rPh>
    <rPh sb="3" eb="4">
      <t>シメ</t>
    </rPh>
    <phoneticPr fontId="5"/>
  </si>
  <si>
    <t>奄美市名瀬地区</t>
    <rPh sb="0" eb="2">
      <t>アマミ</t>
    </rPh>
    <rPh sb="2" eb="3">
      <t>シ</t>
    </rPh>
    <rPh sb="3" eb="5">
      <t>ナセ</t>
    </rPh>
    <rPh sb="5" eb="7">
      <t>チク</t>
    </rPh>
    <phoneticPr fontId="6"/>
  </si>
  <si>
    <t>奄美市名瀬地区</t>
    <rPh sb="0" eb="2">
      <t>アマミ</t>
    </rPh>
    <rPh sb="2" eb="3">
      <t>シ</t>
    </rPh>
    <rPh sb="3" eb="5">
      <t>ナゼ</t>
    </rPh>
    <rPh sb="5" eb="7">
      <t>チク</t>
    </rPh>
    <phoneticPr fontId="6"/>
  </si>
  <si>
    <t>販売店</t>
    <rPh sb="0" eb="3">
      <t>ハンバイテン</t>
    </rPh>
    <phoneticPr fontId="6"/>
  </si>
  <si>
    <t>町・地域</t>
    <rPh sb="0" eb="1">
      <t>マチ</t>
    </rPh>
    <rPh sb="2" eb="4">
      <t>チイキ</t>
    </rPh>
    <phoneticPr fontId="6"/>
  </si>
  <si>
    <t>部数</t>
    <rPh sb="0" eb="2">
      <t>ブスウ</t>
    </rPh>
    <phoneticPr fontId="6"/>
  </si>
  <si>
    <t>町･地域</t>
    <rPh sb="0" eb="1">
      <t>マチ</t>
    </rPh>
    <rPh sb="2" eb="4">
      <t>チイキ</t>
    </rPh>
    <phoneticPr fontId="6"/>
  </si>
  <si>
    <t>第１</t>
    <rPh sb="0" eb="2">
      <t>ダイイチ</t>
    </rPh>
    <phoneticPr fontId="6"/>
  </si>
  <si>
    <t>鳩浜町</t>
    <rPh sb="0" eb="1">
      <t>ハト</t>
    </rPh>
    <rPh sb="1" eb="2">
      <t>ハマ</t>
    </rPh>
    <rPh sb="2" eb="3">
      <t>チョウ</t>
    </rPh>
    <phoneticPr fontId="6"/>
  </si>
  <si>
    <t>古見地区</t>
    <rPh sb="0" eb="2">
      <t>コミ</t>
    </rPh>
    <rPh sb="2" eb="4">
      <t>チク</t>
    </rPh>
    <phoneticPr fontId="6"/>
  </si>
  <si>
    <t>全　域</t>
    <rPh sb="0" eb="1">
      <t>ゼン</t>
    </rPh>
    <rPh sb="2" eb="3">
      <t>イキ</t>
    </rPh>
    <phoneticPr fontId="6"/>
  </si>
  <si>
    <t>佐大熊町</t>
    <rPh sb="0" eb="1">
      <t>サ</t>
    </rPh>
    <rPh sb="1" eb="3">
      <t>オオクマ</t>
    </rPh>
    <rPh sb="3" eb="4">
      <t>チョウ</t>
    </rPh>
    <phoneticPr fontId="6"/>
  </si>
  <si>
    <t>知名瀬</t>
    <rPh sb="0" eb="2">
      <t>チナ</t>
    </rPh>
    <rPh sb="2" eb="3">
      <t>セ</t>
    </rPh>
    <phoneticPr fontId="6"/>
  </si>
  <si>
    <t>小浜町</t>
    <rPh sb="0" eb="2">
      <t>オバマ</t>
    </rPh>
    <rPh sb="2" eb="3">
      <t>チョウ</t>
    </rPh>
    <phoneticPr fontId="6"/>
  </si>
  <si>
    <t>根瀬部</t>
    <rPh sb="0" eb="1">
      <t>ネ</t>
    </rPh>
    <rPh sb="1" eb="2">
      <t>セ</t>
    </rPh>
    <rPh sb="2" eb="3">
      <t>ベ</t>
    </rPh>
    <phoneticPr fontId="6"/>
  </si>
  <si>
    <t>第１販売店計</t>
    <rPh sb="0" eb="2">
      <t>ダイイチ</t>
    </rPh>
    <rPh sb="2" eb="5">
      <t>ハンバイテン</t>
    </rPh>
    <rPh sb="5" eb="6">
      <t>ケイ</t>
    </rPh>
    <phoneticPr fontId="6"/>
  </si>
  <si>
    <t>崎　原</t>
    <rPh sb="0" eb="1">
      <t>ザキ</t>
    </rPh>
    <rPh sb="2" eb="3">
      <t>ハラ</t>
    </rPh>
    <phoneticPr fontId="6"/>
  </si>
  <si>
    <t>第２</t>
    <rPh sb="0" eb="2">
      <t>ダイニ</t>
    </rPh>
    <phoneticPr fontId="6"/>
  </si>
  <si>
    <t>金久町</t>
    <rPh sb="0" eb="1">
      <t>カネ</t>
    </rPh>
    <rPh sb="1" eb="2">
      <t>ク</t>
    </rPh>
    <rPh sb="2" eb="3">
      <t>マチ</t>
    </rPh>
    <phoneticPr fontId="6"/>
  </si>
  <si>
    <t>有　良</t>
    <rPh sb="0" eb="1">
      <t>ア</t>
    </rPh>
    <rPh sb="2" eb="3">
      <t>ヨ</t>
    </rPh>
    <phoneticPr fontId="6"/>
  </si>
  <si>
    <t>入舟町</t>
    <rPh sb="0" eb="1">
      <t>イ</t>
    </rPh>
    <rPh sb="1" eb="2">
      <t>フネ</t>
    </rPh>
    <rPh sb="2" eb="3">
      <t>マチ</t>
    </rPh>
    <phoneticPr fontId="6"/>
  </si>
  <si>
    <t>芦花部</t>
    <rPh sb="0" eb="1">
      <t>アシ</t>
    </rPh>
    <rPh sb="1" eb="2">
      <t>ハナ</t>
    </rPh>
    <rPh sb="2" eb="3">
      <t>ベ</t>
    </rPh>
    <phoneticPr fontId="6"/>
  </si>
  <si>
    <t>柳　町</t>
    <rPh sb="0" eb="1">
      <t>ヤナギ</t>
    </rPh>
    <rPh sb="2" eb="3">
      <t>マチ</t>
    </rPh>
    <phoneticPr fontId="6"/>
  </si>
  <si>
    <t>古見計</t>
    <rPh sb="0" eb="1">
      <t>フル</t>
    </rPh>
    <rPh sb="1" eb="2">
      <t>ミ</t>
    </rPh>
    <rPh sb="2" eb="3">
      <t>ケイ</t>
    </rPh>
    <phoneticPr fontId="6"/>
  </si>
  <si>
    <t>矢之脇町</t>
    <rPh sb="0" eb="1">
      <t>ヤ</t>
    </rPh>
    <rPh sb="1" eb="2">
      <t>ノ</t>
    </rPh>
    <rPh sb="2" eb="3">
      <t>ワキ</t>
    </rPh>
    <rPh sb="3" eb="4">
      <t>マチ</t>
    </rPh>
    <phoneticPr fontId="6"/>
  </si>
  <si>
    <t>奄美市名瀬地区合計</t>
    <rPh sb="0" eb="2">
      <t>アマミ</t>
    </rPh>
    <rPh sb="2" eb="3">
      <t>シ</t>
    </rPh>
    <rPh sb="3" eb="5">
      <t>ナセ</t>
    </rPh>
    <rPh sb="5" eb="7">
      <t>チク</t>
    </rPh>
    <rPh sb="7" eb="8">
      <t>ゴウ</t>
    </rPh>
    <rPh sb="8" eb="9">
      <t>ケイ</t>
    </rPh>
    <phoneticPr fontId="6"/>
  </si>
  <si>
    <t>安勝町</t>
    <rPh sb="0" eb="1">
      <t>アン</t>
    </rPh>
    <rPh sb="1" eb="2">
      <t>カチ</t>
    </rPh>
    <rPh sb="2" eb="3">
      <t>マチ</t>
    </rPh>
    <phoneticPr fontId="5"/>
  </si>
  <si>
    <t>第２販売店計</t>
    <rPh sb="0" eb="1">
      <t>ダイ</t>
    </rPh>
    <rPh sb="2" eb="5">
      <t>ハンバイテン</t>
    </rPh>
    <rPh sb="5" eb="6">
      <t>ケイ</t>
    </rPh>
    <phoneticPr fontId="6"/>
  </si>
  <si>
    <t>名瀬地区以外（奄美市）</t>
    <rPh sb="0" eb="2">
      <t>ナゼ</t>
    </rPh>
    <rPh sb="2" eb="4">
      <t>チク</t>
    </rPh>
    <rPh sb="4" eb="6">
      <t>イガイ</t>
    </rPh>
    <rPh sb="7" eb="9">
      <t>アマミ</t>
    </rPh>
    <rPh sb="9" eb="10">
      <t>シ</t>
    </rPh>
    <phoneticPr fontId="6"/>
  </si>
  <si>
    <t>第３</t>
    <rPh sb="0" eb="2">
      <t>ダイサン</t>
    </rPh>
    <phoneticPr fontId="6"/>
  </si>
  <si>
    <t>塩浜町</t>
    <rPh sb="0" eb="2">
      <t>シオハマ</t>
    </rPh>
    <rPh sb="2" eb="3">
      <t>マチ</t>
    </rPh>
    <phoneticPr fontId="6"/>
  </si>
  <si>
    <t>笠　利</t>
    <rPh sb="0" eb="1">
      <t>カサ</t>
    </rPh>
    <rPh sb="2" eb="3">
      <t>リ</t>
    </rPh>
    <phoneticPr fontId="6"/>
  </si>
  <si>
    <t>長浜町</t>
    <rPh sb="0" eb="2">
      <t>ナガハマ</t>
    </rPh>
    <rPh sb="2" eb="3">
      <t>マチ</t>
    </rPh>
    <phoneticPr fontId="6"/>
  </si>
  <si>
    <t>住　用</t>
    <rPh sb="0" eb="1">
      <t>ジュウ</t>
    </rPh>
    <rPh sb="2" eb="3">
      <t>ヨウ</t>
    </rPh>
    <phoneticPr fontId="6"/>
  </si>
  <si>
    <t>第３販売店計</t>
    <rPh sb="0" eb="1">
      <t>ダイ</t>
    </rPh>
    <rPh sb="2" eb="5">
      <t>ハンバイテン</t>
    </rPh>
    <rPh sb="5" eb="6">
      <t>ケイ</t>
    </rPh>
    <phoneticPr fontId="6"/>
  </si>
  <si>
    <t>合　計</t>
    <rPh sb="0" eb="1">
      <t>ゴウ</t>
    </rPh>
    <rPh sb="2" eb="3">
      <t>ケイ</t>
    </rPh>
    <phoneticPr fontId="5"/>
  </si>
  <si>
    <t>第４</t>
    <rPh sb="0" eb="2">
      <t>ダイヨン</t>
    </rPh>
    <phoneticPr fontId="6"/>
  </si>
  <si>
    <t>末広町</t>
    <rPh sb="0" eb="2">
      <t>スエヒロ</t>
    </rPh>
    <rPh sb="2" eb="3">
      <t>マチ</t>
    </rPh>
    <phoneticPr fontId="6"/>
  </si>
  <si>
    <t>奄美市全域</t>
    <rPh sb="0" eb="2">
      <t>アマミ</t>
    </rPh>
    <rPh sb="2" eb="3">
      <t>シ</t>
    </rPh>
    <rPh sb="3" eb="5">
      <t>ゼンイキ</t>
    </rPh>
    <phoneticPr fontId="6"/>
  </si>
  <si>
    <t>永田町</t>
    <rPh sb="0" eb="2">
      <t>ナガタ</t>
    </rPh>
    <rPh sb="2" eb="3">
      <t>マチ</t>
    </rPh>
    <phoneticPr fontId="6"/>
  </si>
  <si>
    <t>港　町</t>
    <rPh sb="0" eb="1">
      <t>ミナト</t>
    </rPh>
    <rPh sb="2" eb="3">
      <t>チョウ</t>
    </rPh>
    <phoneticPr fontId="6"/>
  </si>
  <si>
    <t>名瀬地区以外（大島郡部）</t>
    <rPh sb="0" eb="2">
      <t>ナゼ</t>
    </rPh>
    <rPh sb="7" eb="9">
      <t>オオシマ</t>
    </rPh>
    <rPh sb="9" eb="11">
      <t>グンブ</t>
    </rPh>
    <phoneticPr fontId="6"/>
  </si>
  <si>
    <t>幸　町</t>
    <rPh sb="0" eb="1">
      <t>サイワ</t>
    </rPh>
    <rPh sb="2" eb="3">
      <t>マチ</t>
    </rPh>
    <phoneticPr fontId="6"/>
  </si>
  <si>
    <t>龍　郷</t>
    <rPh sb="0" eb="1">
      <t>リュウ</t>
    </rPh>
    <rPh sb="2" eb="3">
      <t>ゴウ</t>
    </rPh>
    <phoneticPr fontId="6"/>
  </si>
  <si>
    <t>井根町</t>
    <rPh sb="0" eb="1">
      <t>イ</t>
    </rPh>
    <rPh sb="1" eb="2">
      <t>ネ</t>
    </rPh>
    <rPh sb="2" eb="3">
      <t>マチ</t>
    </rPh>
    <phoneticPr fontId="6"/>
  </si>
  <si>
    <t>大　和</t>
    <rPh sb="0" eb="1">
      <t>ダイ</t>
    </rPh>
    <rPh sb="2" eb="3">
      <t>ワ</t>
    </rPh>
    <phoneticPr fontId="6"/>
  </si>
  <si>
    <t>久里町</t>
    <rPh sb="0" eb="3">
      <t>クサトチョウ</t>
    </rPh>
    <phoneticPr fontId="6"/>
  </si>
  <si>
    <t>宇　検</t>
    <rPh sb="0" eb="1">
      <t>ノキ</t>
    </rPh>
    <rPh sb="2" eb="3">
      <t>ケン</t>
    </rPh>
    <phoneticPr fontId="6"/>
  </si>
  <si>
    <t>石橋町</t>
    <rPh sb="0" eb="2">
      <t>イシバシ</t>
    </rPh>
    <rPh sb="2" eb="3">
      <t>マチ</t>
    </rPh>
    <phoneticPr fontId="6"/>
  </si>
  <si>
    <t>第４販売店計</t>
    <rPh sb="0" eb="1">
      <t>ダイ</t>
    </rPh>
    <rPh sb="2" eb="5">
      <t>ハンバイテン</t>
    </rPh>
    <rPh sb="5" eb="6">
      <t>ケイ</t>
    </rPh>
    <phoneticPr fontId="6"/>
  </si>
  <si>
    <t>合　計</t>
    <rPh sb="0" eb="1">
      <t>ゴウ</t>
    </rPh>
    <rPh sb="2" eb="3">
      <t>ケイ</t>
    </rPh>
    <phoneticPr fontId="6"/>
  </si>
  <si>
    <t>第６</t>
    <rPh sb="0" eb="2">
      <t>ダイロク</t>
    </rPh>
    <phoneticPr fontId="6"/>
  </si>
  <si>
    <t>小俣町</t>
    <rPh sb="0" eb="2">
      <t>コマタ</t>
    </rPh>
    <rPh sb="2" eb="3">
      <t>マチ</t>
    </rPh>
    <phoneticPr fontId="6"/>
  </si>
  <si>
    <t>名瀬地区以外合計</t>
    <rPh sb="0" eb="2">
      <t>ナセ</t>
    </rPh>
    <rPh sb="2" eb="4">
      <t>チク</t>
    </rPh>
    <rPh sb="4" eb="6">
      <t>イガイ</t>
    </rPh>
    <rPh sb="6" eb="8">
      <t>ゴウケイ</t>
    </rPh>
    <phoneticPr fontId="6"/>
  </si>
  <si>
    <t>春日町</t>
    <rPh sb="0" eb="2">
      <t>カスガ</t>
    </rPh>
    <rPh sb="2" eb="3">
      <t>マチ</t>
    </rPh>
    <phoneticPr fontId="6"/>
  </si>
  <si>
    <t>大島本島合計</t>
    <rPh sb="0" eb="2">
      <t>オオシマ</t>
    </rPh>
    <rPh sb="2" eb="4">
      <t>モトシマ</t>
    </rPh>
    <rPh sb="4" eb="6">
      <t>ゴウケイ</t>
    </rPh>
    <phoneticPr fontId="6"/>
  </si>
  <si>
    <t>第６販売店計</t>
    <rPh sb="0" eb="1">
      <t>ダイ</t>
    </rPh>
    <rPh sb="2" eb="5">
      <t>ハンバイテン</t>
    </rPh>
    <rPh sb="5" eb="6">
      <t>ケイ</t>
    </rPh>
    <phoneticPr fontId="6"/>
  </si>
  <si>
    <t>第７</t>
    <rPh sb="0" eb="2">
      <t>ダイナナ</t>
    </rPh>
    <phoneticPr fontId="6"/>
  </si>
  <si>
    <t>古田町</t>
    <rPh sb="0" eb="2">
      <t>フルタ</t>
    </rPh>
    <rPh sb="2" eb="3">
      <t>チョウ</t>
    </rPh>
    <phoneticPr fontId="6"/>
  </si>
  <si>
    <t>離島</t>
    <rPh sb="0" eb="2">
      <t>リトウ</t>
    </rPh>
    <phoneticPr fontId="6"/>
  </si>
  <si>
    <t>真名津町</t>
    <rPh sb="0" eb="1">
      <t>マ</t>
    </rPh>
    <rPh sb="1" eb="2">
      <t>ナ</t>
    </rPh>
    <rPh sb="2" eb="3">
      <t>ツ</t>
    </rPh>
    <rPh sb="3" eb="4">
      <t>マチ</t>
    </rPh>
    <phoneticPr fontId="6"/>
  </si>
  <si>
    <t>喜　界</t>
    <rPh sb="0" eb="1">
      <t>キ</t>
    </rPh>
    <rPh sb="2" eb="3">
      <t>カイ</t>
    </rPh>
    <phoneticPr fontId="6"/>
  </si>
  <si>
    <t>平田町</t>
    <rPh sb="0" eb="2">
      <t>ヒラタ</t>
    </rPh>
    <rPh sb="2" eb="3">
      <t>マチ</t>
    </rPh>
    <phoneticPr fontId="6"/>
  </si>
  <si>
    <t>徳之島</t>
    <rPh sb="0" eb="3">
      <t>トクノシマ</t>
    </rPh>
    <phoneticPr fontId="6"/>
  </si>
  <si>
    <t>第７販売店計</t>
    <rPh sb="0" eb="1">
      <t>ダイ</t>
    </rPh>
    <rPh sb="2" eb="5">
      <t>ハンバイテン</t>
    </rPh>
    <rPh sb="5" eb="6">
      <t>ケイ</t>
    </rPh>
    <phoneticPr fontId="6"/>
  </si>
  <si>
    <t>伊　仙</t>
    <rPh sb="0" eb="1">
      <t>イ</t>
    </rPh>
    <rPh sb="2" eb="3">
      <t>セン</t>
    </rPh>
    <phoneticPr fontId="6"/>
  </si>
  <si>
    <t>第８</t>
    <rPh sb="0" eb="2">
      <t>ダイハチ</t>
    </rPh>
    <phoneticPr fontId="6"/>
  </si>
  <si>
    <t>朝仁町</t>
    <rPh sb="0" eb="1">
      <t>アサ</t>
    </rPh>
    <rPh sb="1" eb="2">
      <t>ジン</t>
    </rPh>
    <rPh sb="2" eb="3">
      <t>マチ</t>
    </rPh>
    <phoneticPr fontId="6"/>
  </si>
  <si>
    <t>天　城</t>
    <rPh sb="0" eb="1">
      <t>テン</t>
    </rPh>
    <rPh sb="2" eb="3">
      <t>シロ</t>
    </rPh>
    <phoneticPr fontId="6"/>
  </si>
  <si>
    <t>朝仁新町</t>
    <rPh sb="0" eb="1">
      <t>アサ</t>
    </rPh>
    <rPh sb="1" eb="2">
      <t>ジン</t>
    </rPh>
    <rPh sb="2" eb="3">
      <t>シン</t>
    </rPh>
    <rPh sb="3" eb="4">
      <t>マチ</t>
    </rPh>
    <phoneticPr fontId="6"/>
  </si>
  <si>
    <t>和　泊</t>
    <rPh sb="0" eb="1">
      <t>ワ</t>
    </rPh>
    <rPh sb="2" eb="3">
      <t>ハク</t>
    </rPh>
    <phoneticPr fontId="6"/>
  </si>
  <si>
    <t>小宿町</t>
    <rPh sb="0" eb="1">
      <t>コ</t>
    </rPh>
    <rPh sb="1" eb="2">
      <t>ヤド</t>
    </rPh>
    <rPh sb="2" eb="3">
      <t>マチ</t>
    </rPh>
    <phoneticPr fontId="6"/>
  </si>
  <si>
    <t>知　名</t>
    <rPh sb="0" eb="1">
      <t>チ</t>
    </rPh>
    <rPh sb="2" eb="3">
      <t>ナ</t>
    </rPh>
    <phoneticPr fontId="6"/>
  </si>
  <si>
    <t>与　論</t>
    <rPh sb="0" eb="1">
      <t>クミ</t>
    </rPh>
    <rPh sb="2" eb="3">
      <t>ロン</t>
    </rPh>
    <phoneticPr fontId="6"/>
  </si>
  <si>
    <t>浜里町</t>
    <rPh sb="0" eb="1">
      <t>ハマ</t>
    </rPh>
    <rPh sb="1" eb="2">
      <t>サト</t>
    </rPh>
    <rPh sb="2" eb="3">
      <t>マチ</t>
    </rPh>
    <phoneticPr fontId="6"/>
  </si>
  <si>
    <t>離島合計</t>
    <rPh sb="0" eb="2">
      <t>リトウ</t>
    </rPh>
    <rPh sb="2" eb="4">
      <t>ゴウケイ</t>
    </rPh>
    <phoneticPr fontId="6"/>
  </si>
  <si>
    <t>平松町</t>
    <rPh sb="0" eb="2">
      <t>ヒラマツ</t>
    </rPh>
    <rPh sb="2" eb="3">
      <t>マチ</t>
    </rPh>
    <phoneticPr fontId="6"/>
  </si>
  <si>
    <t>第８販売店計</t>
    <rPh sb="0" eb="1">
      <t>ダイ</t>
    </rPh>
    <rPh sb="2" eb="5">
      <t>ハンバイテン</t>
    </rPh>
    <rPh sb="5" eb="6">
      <t>ケイ</t>
    </rPh>
    <phoneticPr fontId="6"/>
  </si>
  <si>
    <t>第９</t>
    <rPh sb="0" eb="2">
      <t>ダイク</t>
    </rPh>
    <phoneticPr fontId="6"/>
  </si>
  <si>
    <t>浦上町</t>
    <rPh sb="0" eb="2">
      <t>ウラガミ</t>
    </rPh>
    <rPh sb="2" eb="3">
      <t>マチ</t>
    </rPh>
    <phoneticPr fontId="6"/>
  </si>
  <si>
    <t>有屋町</t>
    <rPh sb="0" eb="1">
      <t>ア</t>
    </rPh>
    <rPh sb="1" eb="2">
      <t>ヤ</t>
    </rPh>
    <rPh sb="2" eb="3">
      <t>マチ</t>
    </rPh>
    <phoneticPr fontId="6"/>
  </si>
  <si>
    <t>朝日町</t>
    <rPh sb="0" eb="2">
      <t>アサヒ</t>
    </rPh>
    <rPh sb="2" eb="3">
      <t>マチ</t>
    </rPh>
    <phoneticPr fontId="6"/>
  </si>
  <si>
    <t>仲勝町</t>
    <rPh sb="0" eb="1">
      <t>ナカ</t>
    </rPh>
    <rPh sb="1" eb="2">
      <t>カ</t>
    </rPh>
    <rPh sb="2" eb="3">
      <t>マチ</t>
    </rPh>
    <phoneticPr fontId="6"/>
  </si>
  <si>
    <t>大　熊</t>
    <rPh sb="0" eb="1">
      <t>ダイ</t>
    </rPh>
    <rPh sb="2" eb="3">
      <t>クマ</t>
    </rPh>
    <phoneticPr fontId="6"/>
  </si>
  <si>
    <t>和光町</t>
    <rPh sb="0" eb="2">
      <t>ワコウ</t>
    </rPh>
    <rPh sb="2" eb="3">
      <t>マチ</t>
    </rPh>
    <phoneticPr fontId="6"/>
  </si>
  <si>
    <t>大島本島合計</t>
    <rPh sb="0" eb="2">
      <t>オオシマ</t>
    </rPh>
    <rPh sb="2" eb="4">
      <t>ホントウ</t>
    </rPh>
    <rPh sb="4" eb="6">
      <t>ゴウケイ</t>
    </rPh>
    <phoneticPr fontId="6"/>
  </si>
  <si>
    <t>伊津部町</t>
    <rPh sb="0" eb="1">
      <t>イ</t>
    </rPh>
    <rPh sb="1" eb="2">
      <t>ツ</t>
    </rPh>
    <rPh sb="2" eb="3">
      <t>ベ</t>
    </rPh>
    <rPh sb="3" eb="4">
      <t>マチ</t>
    </rPh>
    <phoneticPr fontId="6"/>
  </si>
  <si>
    <t>離　　島合計</t>
    <rPh sb="0" eb="1">
      <t>リ</t>
    </rPh>
    <rPh sb="3" eb="4">
      <t>シマ</t>
    </rPh>
    <rPh sb="4" eb="6">
      <t>ゴウケイ</t>
    </rPh>
    <phoneticPr fontId="6"/>
  </si>
  <si>
    <t>第９販売店計</t>
    <rPh sb="0" eb="1">
      <t>ダイ</t>
    </rPh>
    <rPh sb="2" eb="5">
      <t>ハンバイテン</t>
    </rPh>
    <rPh sb="5" eb="6">
      <t>ケイ</t>
    </rPh>
    <phoneticPr fontId="6"/>
  </si>
  <si>
    <t>奄美全域合計</t>
    <rPh sb="0" eb="2">
      <t>アマミ</t>
    </rPh>
    <rPh sb="2" eb="4">
      <t>ゼンイキ</t>
    </rPh>
    <rPh sb="4" eb="6">
      <t>ゴウケイ</t>
    </rPh>
    <phoneticPr fontId="6"/>
  </si>
  <si>
    <t>山川</t>
    <rPh sb="0" eb="2">
      <t>ヤマガワ</t>
    </rPh>
    <phoneticPr fontId="1"/>
  </si>
  <si>
    <t>薩摩川内市</t>
    <rPh sb="0" eb="5">
      <t>サツマセンダイシ</t>
    </rPh>
    <phoneticPr fontId="7"/>
  </si>
  <si>
    <t>朝</t>
    <rPh sb="0" eb="1">
      <t>アサ</t>
    </rPh>
    <phoneticPr fontId="1"/>
  </si>
  <si>
    <t>南</t>
    <rPh sb="0" eb="1">
      <t>ミナミ</t>
    </rPh>
    <phoneticPr fontId="1"/>
  </si>
  <si>
    <t>小計</t>
    <rPh sb="0" eb="2">
      <t>ショウケイ</t>
    </rPh>
    <phoneticPr fontId="1"/>
  </si>
  <si>
    <t>山崎</t>
    <rPh sb="0" eb="2">
      <t>ヤマザキ</t>
    </rPh>
    <phoneticPr fontId="1"/>
  </si>
  <si>
    <t>阿久根市</t>
    <rPh sb="0" eb="3">
      <t>アクネ</t>
    </rPh>
    <rPh sb="3" eb="4">
      <t>シ</t>
    </rPh>
    <phoneticPr fontId="1"/>
  </si>
  <si>
    <t>阿久根脇本</t>
    <rPh sb="0" eb="3">
      <t>アクネ</t>
    </rPh>
    <rPh sb="3" eb="5">
      <t>ワキモト</t>
    </rPh>
    <phoneticPr fontId="5"/>
  </si>
  <si>
    <t>東長島</t>
    <rPh sb="0" eb="3">
      <t>ヒガシナガシマ</t>
    </rPh>
    <phoneticPr fontId="1"/>
  </si>
  <si>
    <t>姶良市</t>
    <rPh sb="0" eb="2">
      <t>アイラ</t>
    </rPh>
    <rPh sb="2" eb="3">
      <t>シ</t>
    </rPh>
    <phoneticPr fontId="1"/>
  </si>
  <si>
    <t>鹿屋市</t>
    <rPh sb="0" eb="2">
      <t>カノヤ</t>
    </rPh>
    <rPh sb="2" eb="3">
      <t>イチ</t>
    </rPh>
    <phoneticPr fontId="7"/>
  </si>
  <si>
    <t>古江</t>
    <rPh sb="0" eb="2">
      <t>フルエ</t>
    </rPh>
    <phoneticPr fontId="1"/>
  </si>
  <si>
    <t>市成</t>
    <rPh sb="0" eb="2">
      <t>イチナリ</t>
    </rPh>
    <phoneticPr fontId="1"/>
  </si>
  <si>
    <t>東串良</t>
    <rPh sb="0" eb="1">
      <t>ヒガシ</t>
    </rPh>
    <rPh sb="1" eb="3">
      <t>クシラ</t>
    </rPh>
    <phoneticPr fontId="1"/>
  </si>
  <si>
    <t>内之浦</t>
    <rPh sb="0" eb="3">
      <t>ウチノウラ</t>
    </rPh>
    <phoneticPr fontId="1"/>
  </si>
  <si>
    <t>西之表市</t>
    <rPh sb="0" eb="4">
      <t>ニシノオモテシ</t>
    </rPh>
    <phoneticPr fontId="1"/>
  </si>
  <si>
    <t>奄美</t>
    <rPh sb="0" eb="2">
      <t>アマミ</t>
    </rPh>
    <phoneticPr fontId="1"/>
  </si>
  <si>
    <t>川辺西部</t>
    <rPh sb="0" eb="2">
      <t>カワナベ</t>
    </rPh>
    <rPh sb="2" eb="4">
      <t>セイブ</t>
    </rPh>
    <phoneticPr fontId="1"/>
  </si>
  <si>
    <t>串木野西部</t>
    <rPh sb="0" eb="5">
      <t>クシキノセイブ</t>
    </rPh>
    <phoneticPr fontId="1"/>
  </si>
  <si>
    <t>山崎</t>
    <rPh sb="0" eb="2">
      <t>ヤマサキ</t>
    </rPh>
    <phoneticPr fontId="1"/>
  </si>
  <si>
    <t>伊佐市</t>
    <rPh sb="0" eb="2">
      <t>イサ</t>
    </rPh>
    <rPh sb="2" eb="3">
      <t>シ</t>
    </rPh>
    <phoneticPr fontId="1"/>
  </si>
  <si>
    <t>霧島市</t>
    <rPh sb="0" eb="3">
      <t>キリシマシ</t>
    </rPh>
    <phoneticPr fontId="7"/>
  </si>
  <si>
    <t>姶良郡</t>
    <rPh sb="0" eb="2">
      <t>アイラ</t>
    </rPh>
    <rPh sb="2" eb="3">
      <t>グン</t>
    </rPh>
    <phoneticPr fontId="7"/>
  </si>
  <si>
    <t>岩川西部</t>
    <rPh sb="0" eb="4">
      <t>イワガワセイブ</t>
    </rPh>
    <phoneticPr fontId="1"/>
  </si>
  <si>
    <t>南日本新聞販売所　全紙部数一覧</t>
    <rPh sb="0" eb="1">
      <t>ミナミ</t>
    </rPh>
    <rPh sb="1" eb="3">
      <t>ニホン</t>
    </rPh>
    <rPh sb="3" eb="5">
      <t>シンブン</t>
    </rPh>
    <rPh sb="5" eb="7">
      <t>ハンバイ</t>
    </rPh>
    <rPh sb="7" eb="8">
      <t>ショ</t>
    </rPh>
    <rPh sb="9" eb="10">
      <t>ゼン</t>
    </rPh>
    <rPh sb="10" eb="11">
      <t>カミ</t>
    </rPh>
    <rPh sb="11" eb="13">
      <t>ブスウ</t>
    </rPh>
    <rPh sb="13" eb="15">
      <t>イチラン</t>
    </rPh>
    <phoneticPr fontId="1"/>
  </si>
  <si>
    <r>
      <t>販売所名</t>
    </r>
    <r>
      <rPr>
        <sz val="9"/>
        <color indexed="8"/>
        <rFont val="游ゴシック"/>
        <family val="3"/>
        <charset val="128"/>
      </rPr>
      <t>（地域別）</t>
    </r>
    <rPh sb="0" eb="2">
      <t>ハンバイ</t>
    </rPh>
    <rPh sb="2" eb="3">
      <t>ショ</t>
    </rPh>
    <rPh sb="3" eb="4">
      <t>メイ</t>
    </rPh>
    <rPh sb="5" eb="7">
      <t>チイキ</t>
    </rPh>
    <rPh sb="7" eb="8">
      <t>ベツ</t>
    </rPh>
    <phoneticPr fontId="1"/>
  </si>
  <si>
    <t>高尾野</t>
    <rPh sb="0" eb="2">
      <t>タカオ</t>
    </rPh>
    <rPh sb="2" eb="3">
      <t>ノ</t>
    </rPh>
    <phoneticPr fontId="1"/>
  </si>
  <si>
    <t>㈱南日本新聞開発センター</t>
    <phoneticPr fontId="1"/>
  </si>
  <si>
    <t>なんにち折込</t>
    <phoneticPr fontId="1"/>
  </si>
  <si>
    <t>ＴＥＬ　０９９－２６７－３６００</t>
    <phoneticPr fontId="1"/>
  </si>
  <si>
    <t>ＦＡＸ　０９９－２６７－８４４４</t>
    <phoneticPr fontId="1"/>
  </si>
  <si>
    <t>取扱</t>
    <phoneticPr fontId="1"/>
  </si>
  <si>
    <t>なんにち折込</t>
    <rPh sb="4" eb="6">
      <t>オリコミ</t>
    </rPh>
    <phoneticPr fontId="1"/>
  </si>
  <si>
    <t>特殊Ⅰ</t>
    <rPh sb="0" eb="2">
      <t>トクシュ</t>
    </rPh>
    <phoneticPr fontId="7"/>
  </si>
  <si>
    <t>特殊Ⅱ</t>
    <rPh sb="0" eb="2">
      <t>トクシュ</t>
    </rPh>
    <phoneticPr fontId="7"/>
  </si>
  <si>
    <t>Ａ２・Ｂ２</t>
    <phoneticPr fontId="7"/>
  </si>
  <si>
    <t>Ａ１・Ｂ１</t>
    <phoneticPr fontId="7"/>
  </si>
  <si>
    <t>広告主</t>
    <rPh sb="0" eb="3">
      <t>コウコクヌシ</t>
    </rPh>
    <phoneticPr fontId="7"/>
  </si>
  <si>
    <t>指示書き</t>
    <rPh sb="0" eb="2">
      <t>シジ</t>
    </rPh>
    <rPh sb="2" eb="3">
      <t>ガ</t>
    </rPh>
    <phoneticPr fontId="7"/>
  </si>
  <si>
    <t>Ａ３・Ｂ３</t>
    <phoneticPr fontId="1"/>
  </si>
  <si>
    <t>Ｂ５・Ａ４・Ｂ４</t>
    <phoneticPr fontId="1"/>
  </si>
  <si>
    <t>朝日新聞折込申込書</t>
    <phoneticPr fontId="1"/>
  </si>
  <si>
    <t>南日本新聞</t>
    <rPh sb="0" eb="1">
      <t>ミナミ</t>
    </rPh>
    <rPh sb="1" eb="3">
      <t>ニホン</t>
    </rPh>
    <rPh sb="3" eb="5">
      <t>シンブン</t>
    </rPh>
    <phoneticPr fontId="1"/>
  </si>
  <si>
    <t>朝日新聞</t>
    <rPh sb="0" eb="2">
      <t>アサヒ</t>
    </rPh>
    <rPh sb="2" eb="4">
      <t>シンブン</t>
    </rPh>
    <phoneticPr fontId="1"/>
  </si>
  <si>
    <t>読売新聞</t>
    <rPh sb="0" eb="2">
      <t>ヨミウリ</t>
    </rPh>
    <rPh sb="2" eb="4">
      <t>シンブン</t>
    </rPh>
    <phoneticPr fontId="1"/>
  </si>
  <si>
    <t>毎日新聞</t>
    <rPh sb="0" eb="2">
      <t>マイニチ</t>
    </rPh>
    <rPh sb="2" eb="4">
      <t>シンブン</t>
    </rPh>
    <phoneticPr fontId="1"/>
  </si>
  <si>
    <t>日経新聞</t>
    <rPh sb="0" eb="2">
      <t>ニッケイ</t>
    </rPh>
    <rPh sb="2" eb="4">
      <t>シンブン</t>
    </rPh>
    <phoneticPr fontId="1"/>
  </si>
  <si>
    <t>南海日日新聞</t>
    <rPh sb="0" eb="6">
      <t>ナンカイ</t>
    </rPh>
    <phoneticPr fontId="1"/>
  </si>
  <si>
    <t>奄美新聞</t>
    <rPh sb="0" eb="4">
      <t>アマミ</t>
    </rPh>
    <phoneticPr fontId="1"/>
  </si>
  <si>
    <t>合計</t>
    <rPh sb="0" eb="2">
      <t>ゴウケイ</t>
    </rPh>
    <phoneticPr fontId="1"/>
  </si>
  <si>
    <t>市内</t>
    <rPh sb="0" eb="2">
      <t>シナイ</t>
    </rPh>
    <phoneticPr fontId="1"/>
  </si>
  <si>
    <t>地方</t>
    <rPh sb="0" eb="2">
      <t>チホウ</t>
    </rPh>
    <phoneticPr fontId="1"/>
  </si>
  <si>
    <t>奄美</t>
    <rPh sb="0" eb="2">
      <t>アマミ</t>
    </rPh>
    <phoneticPr fontId="1"/>
  </si>
  <si>
    <t>新聞</t>
    <rPh sb="0" eb="2">
      <t>シンブン</t>
    </rPh>
    <phoneticPr fontId="1"/>
  </si>
  <si>
    <t>奄美新聞折込申込書</t>
    <phoneticPr fontId="1"/>
  </si>
  <si>
    <t>読売新聞折込申込書</t>
    <rPh sb="0" eb="2">
      <t>ヨミウリ</t>
    </rPh>
    <phoneticPr fontId="1"/>
  </si>
  <si>
    <t>毎日新聞折込申込書</t>
    <rPh sb="0" eb="2">
      <t>マイニチ</t>
    </rPh>
    <phoneticPr fontId="1"/>
  </si>
  <si>
    <t>南海日日新聞折込申込書</t>
    <phoneticPr fontId="1"/>
  </si>
  <si>
    <t>小計（市外）</t>
    <rPh sb="0" eb="1">
      <t>ショウ</t>
    </rPh>
    <rPh sb="1" eb="2">
      <t>ケイ</t>
    </rPh>
    <rPh sb="3" eb="5">
      <t>シガイ</t>
    </rPh>
    <phoneticPr fontId="1"/>
  </si>
  <si>
    <t>小計（大島）</t>
    <rPh sb="0" eb="1">
      <t>ショウ</t>
    </rPh>
    <rPh sb="1" eb="2">
      <t>ケイ</t>
    </rPh>
    <rPh sb="3" eb="5">
      <t>オオシマ</t>
    </rPh>
    <phoneticPr fontId="1"/>
  </si>
  <si>
    <t>（参照用。※こちらに記載の部数は南日本新聞販売所で扱っている部数です。</t>
    <phoneticPr fontId="1"/>
  </si>
  <si>
    <t>　別紙の申込書に各紙単独の販売店分も記載しています。）</t>
    <rPh sb="1" eb="3">
      <t>ベッシ</t>
    </rPh>
    <rPh sb="4" eb="7">
      <t>モウシコミショ</t>
    </rPh>
    <rPh sb="8" eb="10">
      <t>カクシ</t>
    </rPh>
    <rPh sb="10" eb="12">
      <t>タンドク</t>
    </rPh>
    <rPh sb="13" eb="16">
      <t>ハンバイテン</t>
    </rPh>
    <rPh sb="16" eb="17">
      <t>ブン</t>
    </rPh>
    <rPh sb="18" eb="20">
      <t>キサイ</t>
    </rPh>
    <phoneticPr fontId="1"/>
  </si>
  <si>
    <t>上町</t>
    <rPh sb="0" eb="1">
      <t>ウエ</t>
    </rPh>
    <rPh sb="1" eb="2">
      <t>マチ</t>
    </rPh>
    <phoneticPr fontId="1"/>
  </si>
  <si>
    <t>東部</t>
    <rPh sb="0" eb="2">
      <t>トウブ</t>
    </rPh>
    <phoneticPr fontId="1"/>
  </si>
  <si>
    <t>城西中央</t>
    <rPh sb="0" eb="2">
      <t>ジョウセイ</t>
    </rPh>
    <rPh sb="2" eb="4">
      <t>チュウオウ</t>
    </rPh>
    <phoneticPr fontId="1"/>
  </si>
  <si>
    <t>草牟田</t>
    <rPh sb="0" eb="3">
      <t>ソウムタ</t>
    </rPh>
    <phoneticPr fontId="1"/>
  </si>
  <si>
    <t>日経新聞折込申込書</t>
    <rPh sb="0" eb="2">
      <t>ニッケイ</t>
    </rPh>
    <rPh sb="2" eb="4">
      <t>シンブン</t>
    </rPh>
    <rPh sb="4" eb="6">
      <t>オリコミ</t>
    </rPh>
    <phoneticPr fontId="1"/>
  </si>
  <si>
    <t>下荒田</t>
    <rPh sb="0" eb="1">
      <t>シモ</t>
    </rPh>
    <rPh sb="1" eb="3">
      <t>アラタ</t>
    </rPh>
    <phoneticPr fontId="1"/>
  </si>
  <si>
    <t>谷山</t>
    <rPh sb="0" eb="2">
      <t>タニヤマ</t>
    </rPh>
    <phoneticPr fontId="1"/>
  </si>
  <si>
    <t>田上</t>
    <rPh sb="0" eb="2">
      <t>タガミ</t>
    </rPh>
    <phoneticPr fontId="1"/>
  </si>
  <si>
    <t>南</t>
    <rPh sb="0" eb="1">
      <t>ミナミ</t>
    </rPh>
    <phoneticPr fontId="1"/>
  </si>
  <si>
    <t>吉野</t>
    <rPh sb="0" eb="2">
      <t>ヨシノ</t>
    </rPh>
    <phoneticPr fontId="1"/>
  </si>
  <si>
    <t>吉野中央</t>
    <rPh sb="0" eb="2">
      <t>ヨシノ</t>
    </rPh>
    <rPh sb="2" eb="4">
      <t>チュウオウ</t>
    </rPh>
    <phoneticPr fontId="1"/>
  </si>
  <si>
    <t>緑ヶ丘</t>
    <rPh sb="0" eb="3">
      <t>ミドリガオカ</t>
    </rPh>
    <phoneticPr fontId="1"/>
  </si>
  <si>
    <t>花野光ヶ丘</t>
    <rPh sb="0" eb="5">
      <t>ケノヒカリガオカ</t>
    </rPh>
    <phoneticPr fontId="1"/>
  </si>
  <si>
    <t>桜島</t>
    <rPh sb="0" eb="2">
      <t>サクラジマ</t>
    </rPh>
    <phoneticPr fontId="1"/>
  </si>
  <si>
    <t>伊敷団地</t>
    <rPh sb="0" eb="2">
      <t>イシキ</t>
    </rPh>
    <rPh sb="2" eb="4">
      <t>ダンチ</t>
    </rPh>
    <phoneticPr fontId="1"/>
  </si>
  <si>
    <t>伊敷</t>
    <rPh sb="0" eb="2">
      <t>イシキ</t>
    </rPh>
    <phoneticPr fontId="1"/>
  </si>
  <si>
    <t>城西・薬師</t>
    <rPh sb="0" eb="2">
      <t>ジョウセイ</t>
    </rPh>
    <rPh sb="3" eb="5">
      <t>ヤクシ</t>
    </rPh>
    <phoneticPr fontId="1"/>
  </si>
  <si>
    <t>鹿児島東部</t>
    <rPh sb="0" eb="3">
      <t>カゴシマ</t>
    </rPh>
    <rPh sb="3" eb="5">
      <t>トウブ</t>
    </rPh>
    <phoneticPr fontId="1"/>
  </si>
  <si>
    <t>田上・武岡</t>
    <rPh sb="0" eb="2">
      <t>タガミ</t>
    </rPh>
    <rPh sb="3" eb="5">
      <t>タケオカ</t>
    </rPh>
    <phoneticPr fontId="1"/>
  </si>
  <si>
    <t>荒田</t>
    <rPh sb="0" eb="2">
      <t>アラタ</t>
    </rPh>
    <phoneticPr fontId="1"/>
  </si>
  <si>
    <t>鴨池</t>
    <rPh sb="0" eb="2">
      <t>カモイケ</t>
    </rPh>
    <phoneticPr fontId="1"/>
  </si>
  <si>
    <t>紫原</t>
    <rPh sb="0" eb="2">
      <t>ムラサキバル</t>
    </rPh>
    <phoneticPr fontId="1"/>
  </si>
  <si>
    <t>宇宿</t>
    <rPh sb="0" eb="2">
      <t>ウスキ</t>
    </rPh>
    <phoneticPr fontId="1"/>
  </si>
  <si>
    <t>桜ヶ丘</t>
    <rPh sb="0" eb="3">
      <t>サクラガオカ</t>
    </rPh>
    <phoneticPr fontId="1"/>
  </si>
  <si>
    <t>星峯皇徳寺</t>
    <rPh sb="0" eb="1">
      <t>ホシ</t>
    </rPh>
    <rPh sb="1" eb="2">
      <t>ミネ</t>
    </rPh>
    <rPh sb="2" eb="5">
      <t>コウトクジ</t>
    </rPh>
    <phoneticPr fontId="1"/>
  </si>
  <si>
    <t>南谷山</t>
    <rPh sb="0" eb="1">
      <t>ミナミ</t>
    </rPh>
    <rPh sb="1" eb="3">
      <t>タニヤマ</t>
    </rPh>
    <phoneticPr fontId="1"/>
  </si>
  <si>
    <t>甑島（中甑）</t>
    <rPh sb="0" eb="1">
      <t>コシキ</t>
    </rPh>
    <rPh sb="1" eb="2">
      <t>シマ</t>
    </rPh>
    <rPh sb="3" eb="4">
      <t>ナカ</t>
    </rPh>
    <rPh sb="4" eb="5">
      <t>コシキ</t>
    </rPh>
    <phoneticPr fontId="1"/>
  </si>
  <si>
    <t>横川</t>
    <rPh sb="0" eb="2">
      <t>ヨコカワ</t>
    </rPh>
    <phoneticPr fontId="1"/>
  </si>
  <si>
    <t>大姶良高須</t>
    <rPh sb="0" eb="3">
      <t>オオアイラ</t>
    </rPh>
    <rPh sb="3" eb="5">
      <t>タカス</t>
    </rPh>
    <phoneticPr fontId="5"/>
  </si>
  <si>
    <t>志布志市</t>
    <rPh sb="0" eb="4">
      <t>シブシシ</t>
    </rPh>
    <phoneticPr fontId="5"/>
  </si>
  <si>
    <t>大隅松山</t>
    <rPh sb="0" eb="2">
      <t>オオスミ</t>
    </rPh>
    <rPh sb="2" eb="4">
      <t>マツヤマ</t>
    </rPh>
    <phoneticPr fontId="5"/>
  </si>
  <si>
    <t>野方</t>
    <rPh sb="0" eb="1">
      <t>ノ</t>
    </rPh>
    <rPh sb="1" eb="2">
      <t>カタ</t>
    </rPh>
    <phoneticPr fontId="5"/>
  </si>
  <si>
    <t>牛根</t>
    <rPh sb="0" eb="2">
      <t>ウシネ</t>
    </rPh>
    <phoneticPr fontId="6"/>
  </si>
  <si>
    <t>（大島・南合売）</t>
    <rPh sb="1" eb="3">
      <t>オオシマ</t>
    </rPh>
    <rPh sb="4" eb="5">
      <t>ミナミ</t>
    </rPh>
    <rPh sb="5" eb="6">
      <t>ゴウ</t>
    </rPh>
    <rPh sb="6" eb="7">
      <t>バイ</t>
    </rPh>
    <phoneticPr fontId="7"/>
  </si>
  <si>
    <t>姶良市</t>
    <rPh sb="0" eb="3">
      <t>アイラシ</t>
    </rPh>
    <phoneticPr fontId="5"/>
  </si>
  <si>
    <t>上荒田</t>
    <rPh sb="0" eb="1">
      <t>ウエ</t>
    </rPh>
    <rPh sb="1" eb="3">
      <t>アラタ</t>
    </rPh>
    <phoneticPr fontId="1"/>
  </si>
  <si>
    <t>唐湊</t>
    <rPh sb="0" eb="2">
      <t>トソ</t>
    </rPh>
    <phoneticPr fontId="1"/>
  </si>
  <si>
    <t>南田上</t>
    <rPh sb="0" eb="1">
      <t>ミナミ</t>
    </rPh>
    <rPh sb="1" eb="3">
      <t>タガミ</t>
    </rPh>
    <phoneticPr fontId="1"/>
  </si>
  <si>
    <t>西田上</t>
    <rPh sb="0" eb="1">
      <t>ニシ</t>
    </rPh>
    <rPh sb="1" eb="3">
      <t>タガミ</t>
    </rPh>
    <phoneticPr fontId="1"/>
  </si>
  <si>
    <t>西郷団地</t>
    <rPh sb="0" eb="2">
      <t>サイゴウ</t>
    </rPh>
    <rPh sb="2" eb="4">
      <t>ダンチ</t>
    </rPh>
    <phoneticPr fontId="1"/>
  </si>
  <si>
    <t>武岡明和</t>
    <rPh sb="0" eb="2">
      <t>タケオカ</t>
    </rPh>
    <rPh sb="2" eb="4">
      <t>メイワ</t>
    </rPh>
    <phoneticPr fontId="1"/>
  </si>
  <si>
    <t>武町</t>
    <rPh sb="0" eb="1">
      <t>タケ</t>
    </rPh>
    <rPh sb="1" eb="2">
      <t>マチ</t>
    </rPh>
    <phoneticPr fontId="1"/>
  </si>
  <si>
    <t>鶴丸</t>
    <rPh sb="0" eb="2">
      <t>ツルマル</t>
    </rPh>
    <phoneticPr fontId="1"/>
  </si>
  <si>
    <t>城南</t>
    <rPh sb="0" eb="2">
      <t>ジョウナン</t>
    </rPh>
    <phoneticPr fontId="1"/>
  </si>
  <si>
    <t>中央</t>
    <rPh sb="0" eb="2">
      <t>チュウオウ</t>
    </rPh>
    <phoneticPr fontId="1"/>
  </si>
  <si>
    <t>城東</t>
    <rPh sb="0" eb="2">
      <t>ジョウトウ</t>
    </rPh>
    <phoneticPr fontId="1"/>
  </si>
  <si>
    <t>吉田南</t>
    <rPh sb="0" eb="2">
      <t>ヨシダ</t>
    </rPh>
    <rPh sb="2" eb="3">
      <t>ミナミ</t>
    </rPh>
    <phoneticPr fontId="1"/>
  </si>
  <si>
    <t>〒891-0122　鹿児島市南栄3丁目12-2</t>
    <phoneticPr fontId="1"/>
  </si>
  <si>
    <t>〒891-0122　鹿児島市南栄3丁目12-2</t>
    <phoneticPr fontId="7"/>
  </si>
  <si>
    <t>鹿児島市南栄3丁目12-2</t>
    <rPh sb="0" eb="3">
      <t>カゴシマ</t>
    </rPh>
    <rPh sb="3" eb="4">
      <t>シ</t>
    </rPh>
    <rPh sb="4" eb="6">
      <t>ナンエイ</t>
    </rPh>
    <rPh sb="7" eb="9">
      <t>チョウメ</t>
    </rPh>
    <phoneticPr fontId="5"/>
  </si>
  <si>
    <t>〒891-0122</t>
    <phoneticPr fontId="5"/>
  </si>
  <si>
    <t>大姶良高須</t>
    <rPh sb="0" eb="3">
      <t>オオアイラ</t>
    </rPh>
    <rPh sb="3" eb="5">
      <t>タカス</t>
    </rPh>
    <phoneticPr fontId="1"/>
  </si>
  <si>
    <t>南</t>
    <rPh sb="0" eb="1">
      <t>ミナミ</t>
    </rPh>
    <phoneticPr fontId="21"/>
  </si>
  <si>
    <t>花野光ケ丘</t>
    <rPh sb="0" eb="5">
      <t>ケノヒカリガオカ</t>
    </rPh>
    <phoneticPr fontId="21"/>
  </si>
  <si>
    <t>吾平</t>
    <rPh sb="0" eb="2">
      <t>ゴヘイ</t>
    </rPh>
    <phoneticPr fontId="1"/>
  </si>
  <si>
    <t>瀬　　戸　　内</t>
    <rPh sb="0" eb="1">
      <t>セ</t>
    </rPh>
    <rPh sb="3" eb="4">
      <t>ト</t>
    </rPh>
    <rPh sb="6" eb="7">
      <t>ウチ</t>
    </rPh>
    <phoneticPr fontId="5"/>
  </si>
  <si>
    <t>与論</t>
    <rPh sb="0" eb="2">
      <t>ヨロン</t>
    </rPh>
    <phoneticPr fontId="5"/>
  </si>
  <si>
    <t>川内北</t>
    <rPh sb="0" eb="3">
      <t>センダイキタ</t>
    </rPh>
    <phoneticPr fontId="1"/>
  </si>
  <si>
    <t>坊泊</t>
    <rPh sb="0" eb="2">
      <t>ボウトマリ</t>
    </rPh>
    <phoneticPr fontId="1"/>
  </si>
  <si>
    <t>北田布施</t>
    <rPh sb="0" eb="4">
      <t>キタタブセ</t>
    </rPh>
    <phoneticPr fontId="1"/>
  </si>
  <si>
    <t>令和３年８月現在</t>
    <phoneticPr fontId="1"/>
  </si>
  <si>
    <t>佐大熊420・小浜340・港200</t>
    <rPh sb="0" eb="1">
      <t>サ</t>
    </rPh>
    <rPh sb="1" eb="3">
      <t>オオクマ</t>
    </rPh>
    <phoneticPr fontId="7"/>
  </si>
  <si>
    <t>平田370・春日340・真名津230</t>
    <rPh sb="0" eb="2">
      <t>ヒラタ</t>
    </rPh>
    <rPh sb="12" eb="13">
      <t>マ</t>
    </rPh>
    <rPh sb="13" eb="14">
      <t>ナ</t>
    </rPh>
    <rPh sb="14" eb="15">
      <t>ツ</t>
    </rPh>
    <phoneticPr fontId="7"/>
  </si>
  <si>
    <t>幸210・永田140・末広180・久里195・井根265</t>
    <rPh sb="0" eb="1">
      <t>サイワ</t>
    </rPh>
    <rPh sb="5" eb="7">
      <t>ナガタ</t>
    </rPh>
    <rPh sb="11" eb="13">
      <t>スエヒロ</t>
    </rPh>
    <rPh sb="17" eb="18">
      <t>ク</t>
    </rPh>
    <rPh sb="18" eb="19">
      <t>リ</t>
    </rPh>
    <phoneticPr fontId="7"/>
  </si>
  <si>
    <t>入舟160・柳225・金久150・矢之脇165・塩浜145・長浜565</t>
    <rPh sb="0" eb="2">
      <t>イリフネ</t>
    </rPh>
    <rPh sb="6" eb="7">
      <t>ヤナギ</t>
    </rPh>
    <rPh sb="11" eb="13">
      <t>カネヒサ</t>
    </rPh>
    <phoneticPr fontId="7"/>
  </si>
  <si>
    <t>石橋215・安勝200・古田210・小俣235・伊津部240</t>
    <rPh sb="0" eb="1">
      <t>イシ</t>
    </rPh>
    <rPh sb="1" eb="2">
      <t>ハシ</t>
    </rPh>
    <rPh sb="6" eb="7">
      <t>ヤス</t>
    </rPh>
    <rPh sb="7" eb="8">
      <t>マサル</t>
    </rPh>
    <rPh sb="12" eb="14">
      <t>フルタ</t>
    </rPh>
    <rPh sb="18" eb="20">
      <t>ショウマタ</t>
    </rPh>
    <phoneticPr fontId="7"/>
  </si>
  <si>
    <t>浦上445・有屋365・仲勝255・和光270・大熊295・朝日170・鳩浜230</t>
    <rPh sb="12" eb="13">
      <t>ナカ</t>
    </rPh>
    <rPh sb="13" eb="14">
      <t>カツ</t>
    </rPh>
    <rPh sb="24" eb="26">
      <t>オオクマ</t>
    </rPh>
    <rPh sb="30" eb="32">
      <t>アサヒ</t>
    </rPh>
    <phoneticPr fontId="7"/>
  </si>
  <si>
    <t>（販売所 1010　小宿200・里90・浜里345・平松375）</t>
    <rPh sb="1" eb="3">
      <t>ハンバイ</t>
    </rPh>
    <rPh sb="3" eb="4">
      <t>ショ</t>
    </rPh>
    <rPh sb="10" eb="11">
      <t>ショウ</t>
    </rPh>
    <rPh sb="11" eb="12">
      <t>ヤド</t>
    </rPh>
    <rPh sb="16" eb="17">
      <t>サト</t>
    </rPh>
    <rPh sb="20" eb="21">
      <t>ハマ</t>
    </rPh>
    <rPh sb="21" eb="22">
      <t>サト</t>
    </rPh>
    <rPh sb="26" eb="28">
      <t>ヒラマツ</t>
    </rPh>
    <phoneticPr fontId="7"/>
  </si>
  <si>
    <t>（直　轄  130　知名瀬80・根瀬部50）</t>
    <rPh sb="1" eb="2">
      <t>チョク</t>
    </rPh>
    <rPh sb="3" eb="4">
      <t>カツ</t>
    </rPh>
    <rPh sb="10" eb="11">
      <t>チ</t>
    </rPh>
    <rPh sb="11" eb="13">
      <t>ナセ</t>
    </rPh>
    <rPh sb="16" eb="17">
      <t>ネ</t>
    </rPh>
    <rPh sb="17" eb="18">
      <t>セ</t>
    </rPh>
    <rPh sb="18" eb="19">
      <t>ベ</t>
    </rPh>
    <phoneticPr fontId="7"/>
  </si>
  <si>
    <t>小宿地区</t>
    <rPh sb="0" eb="1">
      <t>コ</t>
    </rPh>
    <rPh sb="1" eb="2">
      <t>ヤド</t>
    </rPh>
    <rPh sb="2" eb="4">
      <t>チク</t>
    </rPh>
    <phoneticPr fontId="7"/>
  </si>
  <si>
    <t>（古見方230）</t>
    <rPh sb="1" eb="2">
      <t>フル</t>
    </rPh>
    <rPh sb="3" eb="4">
      <t>カタ</t>
    </rPh>
    <phoneticPr fontId="5"/>
  </si>
  <si>
    <t>（古仁屋685　その他295）</t>
    <rPh sb="1" eb="2">
      <t>コ</t>
    </rPh>
    <rPh sb="2" eb="3">
      <t>ジン</t>
    </rPh>
    <rPh sb="3" eb="4">
      <t>ヤ</t>
    </rPh>
    <rPh sb="10" eb="11">
      <t>タ</t>
    </rPh>
    <phoneticPr fontId="7"/>
  </si>
  <si>
    <t>（古仁屋790　その他130）</t>
    <rPh sb="1" eb="2">
      <t>コ</t>
    </rPh>
    <rPh sb="2" eb="3">
      <t>ジン</t>
    </rPh>
    <rPh sb="3" eb="4">
      <t>ヤ</t>
    </rPh>
    <rPh sb="10" eb="11">
      <t>タ</t>
    </rPh>
    <phoneticPr fontId="7"/>
  </si>
  <si>
    <t>朝仁95・朝仁新町460・朝仁町165</t>
    <rPh sb="0" eb="1">
      <t>アサ</t>
    </rPh>
    <rPh sb="1" eb="2">
      <t>ジン</t>
    </rPh>
    <rPh sb="5" eb="6">
      <t>アサ</t>
    </rPh>
    <rPh sb="6" eb="7">
      <t>ジン</t>
    </rPh>
    <rPh sb="7" eb="8">
      <t>シン</t>
    </rPh>
    <rPh sb="8" eb="9">
      <t>マチ</t>
    </rPh>
    <phoneticPr fontId="7"/>
  </si>
  <si>
    <t>米之津</t>
    <rPh sb="0" eb="1">
      <t>コメ</t>
    </rPh>
    <rPh sb="1" eb="2">
      <t>ノ</t>
    </rPh>
    <rPh sb="2" eb="3">
      <t>ツ</t>
    </rPh>
    <phoneticPr fontId="1"/>
  </si>
  <si>
    <t>廃店</t>
    <rPh sb="0" eb="2">
      <t>ハイテン</t>
    </rPh>
    <phoneticPr fontId="1"/>
  </si>
  <si>
    <t>上町</t>
    <rPh sb="0" eb="2">
      <t>ウエマチ</t>
    </rPh>
    <phoneticPr fontId="1"/>
  </si>
  <si>
    <t>吉野東部</t>
    <rPh sb="0" eb="4">
      <t>ヨシノトウブ</t>
    </rPh>
    <phoneticPr fontId="1"/>
  </si>
  <si>
    <t>不可</t>
    <rPh sb="0" eb="2">
      <t>フカ</t>
    </rPh>
    <phoneticPr fontId="1"/>
  </si>
  <si>
    <t>坂之上南</t>
    <rPh sb="0" eb="3">
      <t>サカノウエ</t>
    </rPh>
    <phoneticPr fontId="6"/>
  </si>
  <si>
    <t>令和４年５月現在</t>
    <phoneticPr fontId="1"/>
  </si>
  <si>
    <t>南　日　本　新　聞　折　込　申　込　書</t>
    <rPh sb="0" eb="1">
      <t>ミナミ</t>
    </rPh>
    <rPh sb="2" eb="3">
      <t>ヒ</t>
    </rPh>
    <rPh sb="4" eb="5">
      <t>ホン</t>
    </rPh>
    <rPh sb="6" eb="7">
      <t>シン</t>
    </rPh>
    <rPh sb="8" eb="9">
      <t>ブン</t>
    </rPh>
    <rPh sb="10" eb="11">
      <t>オリ</t>
    </rPh>
    <rPh sb="12" eb="13">
      <t>コミ</t>
    </rPh>
    <rPh sb="14" eb="15">
      <t>サル</t>
    </rPh>
    <rPh sb="16" eb="17">
      <t>コミ</t>
    </rPh>
    <rPh sb="18" eb="19">
      <t>ショ</t>
    </rPh>
    <phoneticPr fontId="7"/>
  </si>
  <si>
    <t>〒891-0122　鹿児島市南栄3丁目12-2</t>
    <rPh sb="10" eb="13">
      <t>カゴシマ</t>
    </rPh>
    <rPh sb="13" eb="14">
      <t>シ</t>
    </rPh>
    <rPh sb="14" eb="16">
      <t>ナンエイ</t>
    </rPh>
    <rPh sb="17" eb="19">
      <t>チョウメ</t>
    </rPh>
    <phoneticPr fontId="7"/>
  </si>
  <si>
    <t>坂元</t>
    <rPh sb="0" eb="2">
      <t>サカモト</t>
    </rPh>
    <phoneticPr fontId="5"/>
  </si>
  <si>
    <t>廃店</t>
    <rPh sb="0" eb="2">
      <t>ハイテン</t>
    </rPh>
    <phoneticPr fontId="5"/>
  </si>
  <si>
    <t>吉野</t>
    <rPh sb="0" eb="2">
      <t>ヨシノ</t>
    </rPh>
    <phoneticPr fontId="6"/>
  </si>
  <si>
    <t>大浦笠沙</t>
    <rPh sb="0" eb="2">
      <t>オオウラ</t>
    </rPh>
    <rPh sb="2" eb="4">
      <t>カササ</t>
    </rPh>
    <phoneticPr fontId="6"/>
  </si>
  <si>
    <t>星ヶ峯</t>
    <rPh sb="0" eb="3">
      <t>ホシガミネ</t>
    </rPh>
    <phoneticPr fontId="6"/>
  </si>
  <si>
    <t>皇徳寺</t>
    <rPh sb="0" eb="3">
      <t>コウトクジ</t>
    </rPh>
    <phoneticPr fontId="6"/>
  </si>
  <si>
    <t>輝北</t>
    <rPh sb="0" eb="2">
      <t>キホク</t>
    </rPh>
    <phoneticPr fontId="6"/>
  </si>
  <si>
    <t>福山</t>
    <rPh sb="0" eb="2">
      <t>フクヤマ</t>
    </rPh>
    <phoneticPr fontId="5"/>
  </si>
  <si>
    <t>大浦笠沙</t>
    <rPh sb="0" eb="2">
      <t>オオウラ</t>
    </rPh>
    <rPh sb="2" eb="4">
      <t>カササ</t>
    </rPh>
    <phoneticPr fontId="1"/>
  </si>
  <si>
    <t>輝北</t>
    <rPh sb="0" eb="2">
      <t>キホク</t>
    </rPh>
    <phoneticPr fontId="1"/>
  </si>
  <si>
    <t>輝北</t>
    <rPh sb="0" eb="2">
      <t>キホク</t>
    </rPh>
    <phoneticPr fontId="5"/>
  </si>
  <si>
    <t>南</t>
    <rPh sb="0" eb="1">
      <t>ミナミ</t>
    </rPh>
    <phoneticPr fontId="21"/>
  </si>
  <si>
    <t>大浦笠沙</t>
    <rPh sb="0" eb="4">
      <t>オオウラカササ</t>
    </rPh>
    <phoneticPr fontId="21"/>
  </si>
  <si>
    <t>鹿屋北</t>
    <rPh sb="0" eb="2">
      <t>カノヤ</t>
    </rPh>
    <rPh sb="2" eb="3">
      <t>キタ</t>
    </rPh>
    <phoneticPr fontId="5"/>
  </si>
  <si>
    <t>星ヶ峯</t>
    <rPh sb="0" eb="3">
      <t>ホシガミネ</t>
    </rPh>
    <phoneticPr fontId="5"/>
  </si>
  <si>
    <t>皇徳寺</t>
    <rPh sb="0" eb="1">
      <t>スベラギ</t>
    </rPh>
    <rPh sb="1" eb="2">
      <t>トク</t>
    </rPh>
    <rPh sb="2" eb="3">
      <t>ジ</t>
    </rPh>
    <phoneticPr fontId="5"/>
  </si>
  <si>
    <t>上伊敷</t>
    <rPh sb="0" eb="3">
      <t>ウエイシキ</t>
    </rPh>
    <phoneticPr fontId="1"/>
  </si>
  <si>
    <t>荒田・鴨池</t>
    <rPh sb="0" eb="2">
      <t>アラタ</t>
    </rPh>
    <rPh sb="3" eb="5">
      <t>カモイケ</t>
    </rPh>
    <phoneticPr fontId="1"/>
  </si>
  <si>
    <t>紫原</t>
    <rPh sb="0" eb="2">
      <t>ムラサキバル</t>
    </rPh>
    <phoneticPr fontId="1"/>
  </si>
  <si>
    <t>輝北</t>
    <rPh sb="0" eb="2">
      <t>キホク</t>
    </rPh>
    <phoneticPr fontId="1"/>
  </si>
  <si>
    <t>鹿屋北</t>
    <rPh sb="0" eb="2">
      <t>カノヤ</t>
    </rPh>
    <rPh sb="2" eb="3">
      <t>キタ</t>
    </rPh>
    <phoneticPr fontId="1"/>
  </si>
  <si>
    <t>曽於郡</t>
    <rPh sb="0" eb="3">
      <t>ソオグン</t>
    </rPh>
    <phoneticPr fontId="1"/>
  </si>
  <si>
    <t>志布志市</t>
    <rPh sb="0" eb="4">
      <t>シブシシ</t>
    </rPh>
    <phoneticPr fontId="1"/>
  </si>
  <si>
    <t>薩摩郡</t>
    <rPh sb="0" eb="3">
      <t>サツマグン</t>
    </rPh>
    <phoneticPr fontId="1"/>
  </si>
  <si>
    <t>南</t>
    <rPh sb="0" eb="1">
      <t>ミナミ</t>
    </rPh>
    <phoneticPr fontId="1"/>
  </si>
  <si>
    <t>大島郡</t>
    <rPh sb="0" eb="3">
      <t>オオシマグン</t>
    </rPh>
    <phoneticPr fontId="1"/>
  </si>
  <si>
    <t>奄美市</t>
    <rPh sb="0" eb="3">
      <t>アマミシ</t>
    </rPh>
    <phoneticPr fontId="1"/>
  </si>
  <si>
    <t>熊毛郡</t>
    <rPh sb="0" eb="3">
      <t>クマゲグン</t>
    </rPh>
    <phoneticPr fontId="1"/>
  </si>
  <si>
    <t>吉野</t>
    <rPh sb="0" eb="2">
      <t>ヨシノ</t>
    </rPh>
    <phoneticPr fontId="1"/>
  </si>
  <si>
    <t>吉野中央</t>
    <rPh sb="0" eb="4">
      <t>ヨシノチュウオウ</t>
    </rPh>
    <phoneticPr fontId="1"/>
  </si>
  <si>
    <t>吉野東部</t>
    <rPh sb="0" eb="4">
      <t>ヨシノトウブ</t>
    </rPh>
    <phoneticPr fontId="1"/>
  </si>
  <si>
    <t>緑ケ丘</t>
    <rPh sb="0" eb="3">
      <t>ミドリガオカ</t>
    </rPh>
    <phoneticPr fontId="1"/>
  </si>
  <si>
    <t>花野光ヶ丘</t>
    <rPh sb="0" eb="5">
      <t>ケノヒカリガオカ</t>
    </rPh>
    <phoneticPr fontId="1"/>
  </si>
  <si>
    <t>伊敷団地</t>
    <rPh sb="0" eb="4">
      <t>イシキダンチ</t>
    </rPh>
    <phoneticPr fontId="1"/>
  </si>
  <si>
    <t>上伊敷</t>
    <rPh sb="0" eb="3">
      <t>カミイシキ</t>
    </rPh>
    <phoneticPr fontId="1"/>
  </si>
  <si>
    <t>武岡明和</t>
    <rPh sb="0" eb="4">
      <t>タケオカメイワ</t>
    </rPh>
    <phoneticPr fontId="1"/>
  </si>
  <si>
    <t>下荒田</t>
    <rPh sb="0" eb="3">
      <t>シモアラタ</t>
    </rPh>
    <phoneticPr fontId="1"/>
  </si>
  <si>
    <t>真砂</t>
    <rPh sb="0" eb="2">
      <t>マサゴ</t>
    </rPh>
    <phoneticPr fontId="1"/>
  </si>
  <si>
    <t>郡元南</t>
    <rPh sb="0" eb="2">
      <t>コオリモト</t>
    </rPh>
    <rPh sb="2" eb="3">
      <t>ミナミ</t>
    </rPh>
    <phoneticPr fontId="1"/>
  </si>
  <si>
    <t>鴨池</t>
    <rPh sb="0" eb="2">
      <t>カモイケ</t>
    </rPh>
    <phoneticPr fontId="1"/>
  </si>
  <si>
    <t>南田上</t>
    <rPh sb="0" eb="3">
      <t>ミナミタガミ</t>
    </rPh>
    <phoneticPr fontId="1"/>
  </si>
  <si>
    <t>東紫原</t>
    <rPh sb="0" eb="3">
      <t>ヒガシムラサキバル</t>
    </rPh>
    <phoneticPr fontId="1"/>
  </si>
  <si>
    <t>西紫原</t>
    <rPh sb="0" eb="1">
      <t>ニシ</t>
    </rPh>
    <rPh sb="1" eb="3">
      <t>ムラサキバル</t>
    </rPh>
    <phoneticPr fontId="1"/>
  </si>
  <si>
    <t>南紫原</t>
    <rPh sb="0" eb="1">
      <t>ミナミ</t>
    </rPh>
    <rPh sb="1" eb="3">
      <t>ムラサキバル</t>
    </rPh>
    <phoneticPr fontId="1"/>
  </si>
  <si>
    <t>宇宿</t>
    <rPh sb="0" eb="2">
      <t>ウスキ</t>
    </rPh>
    <phoneticPr fontId="1"/>
  </si>
  <si>
    <t>桜ケ丘</t>
    <rPh sb="0" eb="3">
      <t>サクラガオカ</t>
    </rPh>
    <phoneticPr fontId="1"/>
  </si>
  <si>
    <t>星ヶ峯</t>
    <rPh sb="0" eb="3">
      <t>ホシガミネ</t>
    </rPh>
    <phoneticPr fontId="1"/>
  </si>
  <si>
    <t>皇徳寺</t>
    <rPh sb="0" eb="3">
      <t>コウトクジ</t>
    </rPh>
    <phoneticPr fontId="1"/>
  </si>
  <si>
    <t>中山</t>
    <rPh sb="0" eb="2">
      <t>チュウザン</t>
    </rPh>
    <phoneticPr fontId="1"/>
  </si>
  <si>
    <t>東谷山</t>
    <rPh sb="0" eb="3">
      <t>ヒガシタニヤマ</t>
    </rPh>
    <phoneticPr fontId="1"/>
  </si>
  <si>
    <t>谷山永田</t>
    <rPh sb="0" eb="4">
      <t>タニヤマナガタ</t>
    </rPh>
    <phoneticPr fontId="1"/>
  </si>
  <si>
    <t>西谷山</t>
    <rPh sb="0" eb="3">
      <t>ニシタニヤマ</t>
    </rPh>
    <phoneticPr fontId="1"/>
  </si>
  <si>
    <t>和田</t>
    <rPh sb="0" eb="2">
      <t>ワダ</t>
    </rPh>
    <phoneticPr fontId="1"/>
  </si>
  <si>
    <t>坂之上中央</t>
    <rPh sb="0" eb="3">
      <t>サカノウエ</t>
    </rPh>
    <rPh sb="3" eb="5">
      <t>チュウオウ</t>
    </rPh>
    <phoneticPr fontId="1"/>
  </si>
  <si>
    <t>南谷山</t>
    <rPh sb="0" eb="3">
      <t>ミナミタニヤマ</t>
    </rPh>
    <phoneticPr fontId="1"/>
  </si>
  <si>
    <t>坂之上</t>
    <rPh sb="0" eb="3">
      <t>サカノウエ</t>
    </rPh>
    <phoneticPr fontId="1"/>
  </si>
  <si>
    <t>吉田南</t>
    <rPh sb="0" eb="3">
      <t>ヨシダミナミ</t>
    </rPh>
    <phoneticPr fontId="1"/>
  </si>
  <si>
    <t>大浦笠沙</t>
    <rPh sb="0" eb="4">
      <t>オオウラカササ</t>
    </rPh>
    <phoneticPr fontId="1"/>
  </si>
  <si>
    <t>加治木中央</t>
    <rPh sb="0" eb="5">
      <t>カジキチュウオウ</t>
    </rPh>
    <phoneticPr fontId="1"/>
  </si>
  <si>
    <t>湧水</t>
    <rPh sb="0" eb="2">
      <t>ユウスイ</t>
    </rPh>
    <phoneticPr fontId="1"/>
  </si>
  <si>
    <t>朝</t>
    <rPh sb="0" eb="1">
      <t>アサ</t>
    </rPh>
    <phoneticPr fontId="1"/>
  </si>
  <si>
    <t>大浦笠沙</t>
    <rPh sb="0" eb="4">
      <t>オオウラカササ</t>
    </rPh>
    <phoneticPr fontId="7"/>
  </si>
  <si>
    <t>西紫原</t>
    <rPh sb="0" eb="3">
      <t>ニシムラサキバル</t>
    </rPh>
    <phoneticPr fontId="1"/>
  </si>
  <si>
    <t>南紫原</t>
    <rPh sb="0" eb="3">
      <t>ミナミムラサキバル</t>
    </rPh>
    <phoneticPr fontId="1"/>
  </si>
  <si>
    <t>谷山永田</t>
    <rPh sb="0" eb="2">
      <t>タニヤマ</t>
    </rPh>
    <rPh sb="2" eb="4">
      <t>ナガタ</t>
    </rPh>
    <phoneticPr fontId="1"/>
  </si>
  <si>
    <t>大浦笠沙　</t>
    <rPh sb="0" eb="4">
      <t>オオウラカササ</t>
    </rPh>
    <phoneticPr fontId="1"/>
  </si>
  <si>
    <t>廃店</t>
    <rPh sb="0" eb="2">
      <t>ハイテン</t>
    </rPh>
    <phoneticPr fontId="1"/>
  </si>
  <si>
    <t>鹿屋北</t>
    <rPh sb="0" eb="2">
      <t>カノヤ</t>
    </rPh>
    <rPh sb="2" eb="3">
      <t>キタ</t>
    </rPh>
    <phoneticPr fontId="6"/>
  </si>
  <si>
    <t>坂之上南</t>
    <rPh sb="0" eb="3">
      <t>サカノウエ</t>
    </rPh>
    <rPh sb="3" eb="4">
      <t>ミナミ</t>
    </rPh>
    <phoneticPr fontId="1"/>
  </si>
  <si>
    <t>坂之上中央</t>
    <rPh sb="0" eb="3">
      <t>サカノウエ</t>
    </rPh>
    <rPh sb="3" eb="5">
      <t>チュウオウ</t>
    </rPh>
    <phoneticPr fontId="1"/>
  </si>
  <si>
    <t>中山</t>
    <rPh sb="0" eb="2">
      <t>チュウザン</t>
    </rPh>
    <phoneticPr fontId="1"/>
  </si>
  <si>
    <t>※えい開聞販売所は指宿市1,080枚・南九州市2,150枚　※枕崎販売所は枕崎市3,420枚・南さつま市90枚　※加治木東部販売所は姶良市950枚・霧島市（小浜町）110枚　に分かれます</t>
    <rPh sb="88" eb="89">
      <t>ワ</t>
    </rPh>
    <phoneticPr fontId="5"/>
  </si>
  <si>
    <t>※えい開聞販売所は指宿市　10枚・南九州市　30枚に分かれます。</t>
    <phoneticPr fontId="5"/>
  </si>
  <si>
    <t>※えい開聞販売所は指宿市　20枚・南九州市　20枚に分かれます。</t>
    <phoneticPr fontId="1"/>
  </si>
  <si>
    <t>※えい開聞販売所は指宿市　10枚・南九州市　20枚に分かれます。</t>
    <phoneticPr fontId="5"/>
  </si>
  <si>
    <t>谷山中央・坂之上</t>
    <rPh sb="0" eb="2">
      <t>タニヤマ</t>
    </rPh>
    <rPh sb="2" eb="4">
      <t>チュウオウ</t>
    </rPh>
    <rPh sb="5" eb="8">
      <t>サカノウエ</t>
    </rPh>
    <phoneticPr fontId="1"/>
  </si>
  <si>
    <t>谷山中央へ</t>
    <rPh sb="0" eb="2">
      <t>タニヤマ</t>
    </rPh>
    <rPh sb="2" eb="4">
      <t>チュウオウ</t>
    </rPh>
    <phoneticPr fontId="1"/>
  </si>
  <si>
    <t>※谷山中央へ</t>
    <rPh sb="1" eb="3">
      <t>タニヤマ</t>
    </rPh>
    <rPh sb="3" eb="5">
      <t>チュウオウ</t>
    </rPh>
    <phoneticPr fontId="1"/>
  </si>
  <si>
    <t>南</t>
    <rPh sb="0" eb="1">
      <t>ミナミ</t>
    </rPh>
    <phoneticPr fontId="1"/>
  </si>
  <si>
    <t>令和4年12月現在</t>
    <rPh sb="0" eb="1">
      <t>レイ</t>
    </rPh>
    <rPh sb="1" eb="2">
      <t>ワ</t>
    </rPh>
    <rPh sb="3" eb="4">
      <t>ネン</t>
    </rPh>
    <rPh sb="6" eb="7">
      <t>ガツ</t>
    </rPh>
    <rPh sb="7" eb="9">
      <t>ゲンザイ</t>
    </rPh>
    <phoneticPr fontId="5"/>
  </si>
  <si>
    <t>廃店</t>
    <rPh sb="0" eb="2">
      <t>ハイテン</t>
    </rPh>
    <phoneticPr fontId="1"/>
  </si>
  <si>
    <t>令和４年12月現在</t>
    <phoneticPr fontId="1"/>
  </si>
  <si>
    <t>廃店</t>
    <rPh sb="0" eb="2">
      <t>ハイテン</t>
    </rPh>
    <phoneticPr fontId="21"/>
  </si>
  <si>
    <t>令和４年1２月現在</t>
    <phoneticPr fontId="1"/>
  </si>
  <si>
    <t>令和４年12月現在</t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</si>
</sst>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[$-411]ggge&quot;年&quot;m&quot;月&quot;d&quot;日&quot;;@"/>
    <numFmt numFmtId="178" formatCode="[$-F800]dddd\,\ mmmm\ dd\,\ yyyy"/>
  </numFmts>
  <fonts count="58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3"/>
      <name val="ＭＳ Ｐゴシック"/>
      <family val="3"/>
      <charset val="128"/>
    </font>
    <font>
      <sz val="9"/>
      <color indexed="8"/>
      <name val="游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2"/>
      <color theme="1"/>
      <name val="HGPｺﾞｼｯｸM"/>
      <family val="3"/>
      <charset val="128"/>
    </font>
    <font>
      <b/>
      <sz val="12"/>
      <color theme="1"/>
      <name val="BIZ UDPゴシック"/>
      <family val="3"/>
      <charset val="128"/>
    </font>
    <font>
      <sz val="24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6"/>
      <color theme="1"/>
      <name val="HGPｺﾞｼｯｸM"/>
      <family val="3"/>
      <charset val="128"/>
    </font>
    <font>
      <b/>
      <sz val="18"/>
      <color theme="1"/>
      <name val="BIZ UDPゴシック"/>
      <family val="3"/>
      <charset val="128"/>
    </font>
    <font>
      <sz val="2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b/>
      <sz val="20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8"/>
      <name val="ＭＳ 明朝"/>
      <family val="1"/>
      <charset val="128"/>
    </font>
    <font>
      <b/>
      <sz val="24"/>
      <color theme="7" tint="-0.49998474074526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28"/>
      <name val="ＭＳ 明朝"/>
      <family val="1"/>
      <charset val="128"/>
    </font>
    <font>
      <b/>
      <sz val="26"/>
      <name val="ＭＳ 明朝"/>
      <family val="1"/>
      <charset val="128"/>
    </font>
    <font>
      <b/>
      <sz val="22"/>
      <name val="ＭＳ 明朝"/>
      <family val="1"/>
      <charset val="128"/>
    </font>
    <font>
      <b/>
      <sz val="13"/>
      <name val="ＭＳ 明朝"/>
      <family val="1"/>
      <charset val="128"/>
    </font>
    <font>
      <b/>
      <sz val="13"/>
      <name val="ＭＳ Ｐゴシック"/>
      <family val="3"/>
      <charset val="128"/>
    </font>
    <font>
      <b/>
      <sz val="14"/>
      <color rgb="FFFF0000"/>
      <name val="ＭＳ 明朝"/>
      <family val="1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DDFF"/>
        <bgColor indexed="64"/>
      </patternFill>
    </fill>
    <fill>
      <patternFill patternType="solid">
        <fgColor rgb="FFD7AFFF"/>
        <bgColor indexed="64"/>
      </patternFill>
    </fill>
    <fill>
      <patternFill patternType="solid">
        <fgColor theme="8" tint="0.79998168889431442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38" fontId="2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3" fillId="0" borderId="0"/>
  </cellStyleXfs>
  <cellXfs count="1145">
    <xf numFmtId="0" fontId="0" fillId="0" borderId="0" xfId="0">
      <alignment vertical="center"/>
    </xf>
    <xf numFmtId="0" fontId="0" fillId="0" borderId="1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2" fillId="0" borderId="0" xfId="4"/>
    <xf numFmtId="0" fontId="4" fillId="0" borderId="0" xfId="4" applyFont="1"/>
    <xf numFmtId="38" fontId="8" fillId="0" borderId="0" xfId="3" applyFont="1" applyBorder="1" applyAlignment="1">
      <alignment horizontal="right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38" fontId="0" fillId="0" borderId="16" xfId="0" applyNumberFormat="1" applyBorder="1">
      <alignment vertical="center"/>
    </xf>
    <xf numFmtId="38" fontId="0" fillId="0" borderId="17" xfId="0" applyNumberFormat="1" applyBorder="1">
      <alignment vertical="center"/>
    </xf>
    <xf numFmtId="38" fontId="0" fillId="0" borderId="18" xfId="0" applyNumberFormat="1" applyBorder="1">
      <alignment vertical="center"/>
    </xf>
    <xf numFmtId="38" fontId="0" fillId="0" borderId="0" xfId="0" applyNumberFormat="1">
      <alignment vertical="center"/>
    </xf>
    <xf numFmtId="0" fontId="0" fillId="0" borderId="19" xfId="0" applyBorder="1" applyAlignment="1">
      <alignment horizontal="distributed" vertical="center" indent="2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38" fontId="0" fillId="0" borderId="7" xfId="0" applyNumberFormat="1" applyBorder="1">
      <alignment vertical="center"/>
    </xf>
    <xf numFmtId="38" fontId="0" fillId="0" borderId="6" xfId="0" applyNumberFormat="1" applyBorder="1">
      <alignment vertical="center"/>
    </xf>
    <xf numFmtId="0" fontId="0" fillId="0" borderId="22" xfId="0" applyBorder="1">
      <alignment vertical="center"/>
    </xf>
    <xf numFmtId="38" fontId="0" fillId="0" borderId="8" xfId="0" applyNumberFormat="1" applyBorder="1">
      <alignment vertical="center"/>
    </xf>
    <xf numFmtId="0" fontId="0" fillId="4" borderId="2" xfId="0" applyFill="1" applyBorder="1">
      <alignment vertical="center"/>
    </xf>
    <xf numFmtId="0" fontId="0" fillId="4" borderId="23" xfId="0" applyFill="1" applyBorder="1">
      <alignment vertical="center"/>
    </xf>
    <xf numFmtId="0" fontId="0" fillId="4" borderId="24" xfId="0" applyFill="1" applyBorder="1">
      <alignment vertical="center"/>
    </xf>
    <xf numFmtId="0" fontId="0" fillId="4" borderId="25" xfId="0" applyFill="1" applyBorder="1">
      <alignment vertical="center"/>
    </xf>
    <xf numFmtId="38" fontId="0" fillId="0" borderId="5" xfId="0" applyNumberFormat="1" applyBorder="1">
      <alignment vertical="center"/>
    </xf>
    <xf numFmtId="38" fontId="0" fillId="0" borderId="22" xfId="0" applyNumberFormat="1" applyBorder="1">
      <alignment vertical="center"/>
    </xf>
    <xf numFmtId="0" fontId="0" fillId="4" borderId="2" xfId="0" applyFill="1" applyBorder="1" applyAlignment="1">
      <alignment horizontal="center" vertical="center"/>
    </xf>
    <xf numFmtId="38" fontId="0" fillId="0" borderId="26" xfId="0" applyNumberFormat="1" applyBorder="1">
      <alignment vertical="center"/>
    </xf>
    <xf numFmtId="0" fontId="0" fillId="0" borderId="27" xfId="0" applyBorder="1">
      <alignment vertical="center"/>
    </xf>
    <xf numFmtId="38" fontId="0" fillId="0" borderId="10" xfId="0" applyNumberFormat="1" applyBorder="1">
      <alignment vertical="center"/>
    </xf>
    <xf numFmtId="38" fontId="0" fillId="0" borderId="9" xfId="0" applyNumberFormat="1" applyBorder="1">
      <alignment vertical="center"/>
    </xf>
    <xf numFmtId="38" fontId="0" fillId="0" borderId="11" xfId="0" applyNumberFormat="1" applyBorder="1">
      <alignment vertical="center"/>
    </xf>
    <xf numFmtId="38" fontId="0" fillId="0" borderId="12" xfId="0" applyNumberFormat="1" applyBorder="1">
      <alignment vertical="center"/>
    </xf>
    <xf numFmtId="38" fontId="0" fillId="0" borderId="28" xfId="0" applyNumberFormat="1" applyBorder="1">
      <alignment vertical="center"/>
    </xf>
    <xf numFmtId="38" fontId="0" fillId="0" borderId="29" xfId="0" applyNumberFormat="1" applyBorder="1">
      <alignment vertical="center"/>
    </xf>
    <xf numFmtId="38" fontId="0" fillId="0" borderId="25" xfId="0" applyNumberFormat="1" applyBorder="1">
      <alignment vertical="center"/>
    </xf>
    <xf numFmtId="38" fontId="0" fillId="0" borderId="30" xfId="0" applyNumberFormat="1" applyBorder="1">
      <alignment vertical="center"/>
    </xf>
    <xf numFmtId="38" fontId="0" fillId="0" borderId="31" xfId="0" applyNumberFormat="1" applyBorder="1">
      <alignment vertical="center"/>
    </xf>
    <xf numFmtId="38" fontId="0" fillId="0" borderId="32" xfId="0" applyNumberFormat="1" applyBorder="1">
      <alignment vertical="center"/>
    </xf>
    <xf numFmtId="58" fontId="24" fillId="5" borderId="0" xfId="4" applyNumberFormat="1" applyFont="1" applyFill="1" applyAlignment="1">
      <alignment horizontal="center" vertical="center"/>
    </xf>
    <xf numFmtId="0" fontId="10" fillId="6" borderId="33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" fillId="0" borderId="0" xfId="4" applyAlignment="1">
      <alignment vertical="center"/>
    </xf>
    <xf numFmtId="0" fontId="2" fillId="7" borderId="34" xfId="4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25" fillId="8" borderId="22" xfId="0" applyFont="1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38" fontId="8" fillId="0" borderId="7" xfId="3" applyFont="1" applyFill="1" applyBorder="1" applyAlignment="1">
      <alignment horizontal="distributed" vertical="center"/>
    </xf>
    <xf numFmtId="38" fontId="13" fillId="0" borderId="7" xfId="3" applyFont="1" applyBorder="1" applyAlignment="1">
      <alignment vertical="center"/>
    </xf>
    <xf numFmtId="38" fontId="13" fillId="0" borderId="37" xfId="3" applyFont="1" applyBorder="1" applyAlignment="1">
      <alignment vertical="center"/>
    </xf>
    <xf numFmtId="38" fontId="2" fillId="0" borderId="7" xfId="3" applyFont="1" applyBorder="1"/>
    <xf numFmtId="38" fontId="13" fillId="0" borderId="7" xfId="3" applyFont="1" applyBorder="1" applyAlignment="1">
      <alignment horizontal="center" vertical="center"/>
    </xf>
    <xf numFmtId="38" fontId="8" fillId="0" borderId="7" xfId="3" applyFont="1" applyBorder="1" applyAlignment="1">
      <alignment horizontal="distributed" vertical="distributed"/>
    </xf>
    <xf numFmtId="38" fontId="13" fillId="0" borderId="7" xfId="3" applyFont="1" applyBorder="1" applyAlignment="1">
      <alignment horizontal="right"/>
    </xf>
    <xf numFmtId="38" fontId="13" fillId="0" borderId="37" xfId="3" applyFont="1" applyBorder="1" applyAlignment="1">
      <alignment horizontal="right"/>
    </xf>
    <xf numFmtId="38" fontId="4" fillId="0" borderId="7" xfId="3" applyFont="1" applyBorder="1" applyAlignment="1">
      <alignment vertical="center"/>
    </xf>
    <xf numFmtId="38" fontId="4" fillId="0" borderId="37" xfId="3" applyFont="1" applyBorder="1" applyAlignment="1">
      <alignment vertical="center"/>
    </xf>
    <xf numFmtId="38" fontId="8" fillId="0" borderId="0" xfId="3" applyFont="1" applyFill="1" applyBorder="1" applyAlignment="1">
      <alignment horizontal="distributed" vertical="center"/>
    </xf>
    <xf numFmtId="38" fontId="4" fillId="0" borderId="0" xfId="3" applyFont="1"/>
    <xf numFmtId="38" fontId="4" fillId="0" borderId="0" xfId="3" applyFont="1" applyBorder="1" applyAlignment="1">
      <alignment horizontal="center" vertical="center"/>
    </xf>
    <xf numFmtId="38" fontId="10" fillId="0" borderId="0" xfId="3" applyFont="1" applyAlignment="1">
      <alignment horizontal="center" vertical="center"/>
    </xf>
    <xf numFmtId="38" fontId="2" fillId="0" borderId="0" xfId="3" applyFont="1" applyAlignment="1">
      <alignment vertical="center"/>
    </xf>
    <xf numFmtId="38" fontId="2" fillId="0" borderId="0" xfId="3" applyFont="1" applyBorder="1" applyAlignment="1">
      <alignment vertical="center"/>
    </xf>
    <xf numFmtId="0" fontId="8" fillId="7" borderId="36" xfId="5" applyFont="1" applyFill="1" applyBorder="1" applyAlignment="1">
      <alignment horizontal="center" vertical="center"/>
    </xf>
    <xf numFmtId="0" fontId="8" fillId="7" borderId="7" xfId="5" applyFont="1" applyFill="1" applyBorder="1" applyAlignment="1">
      <alignment horizontal="center" vertical="center"/>
    </xf>
    <xf numFmtId="38" fontId="4" fillId="0" borderId="35" xfId="3" applyFont="1" applyBorder="1" applyAlignment="1" applyProtection="1">
      <alignment horizontal="distributed" vertical="center"/>
      <protection locked="0"/>
    </xf>
    <xf numFmtId="0" fontId="4" fillId="11" borderId="7" xfId="4" applyFont="1" applyFill="1" applyBorder="1" applyAlignment="1">
      <alignment vertical="center"/>
    </xf>
    <xf numFmtId="38" fontId="4" fillId="0" borderId="7" xfId="3" applyFont="1" applyFill="1" applyBorder="1" applyAlignment="1">
      <alignment horizontal="distributed" vertical="center"/>
    </xf>
    <xf numFmtId="38" fontId="4" fillId="0" borderId="7" xfId="3" applyFont="1" applyFill="1" applyBorder="1" applyAlignment="1" applyProtection="1">
      <alignment horizontal="distributed" vertical="center"/>
      <protection locked="0"/>
    </xf>
    <xf numFmtId="38" fontId="4" fillId="0" borderId="7" xfId="3" applyFont="1" applyFill="1" applyBorder="1" applyAlignment="1">
      <alignment horizontal="center" vertical="center" shrinkToFit="1"/>
    </xf>
    <xf numFmtId="38" fontId="4" fillId="0" borderId="7" xfId="3" applyFont="1" applyBorder="1" applyAlignment="1" applyProtection="1">
      <alignment horizontal="center" vertical="center"/>
      <protection locked="0"/>
    </xf>
    <xf numFmtId="38" fontId="4" fillId="0" borderId="7" xfId="3" applyFont="1" applyBorder="1" applyAlignment="1" applyProtection="1">
      <alignment horizontal="center" vertical="center" shrinkToFit="1"/>
      <protection locked="0"/>
    </xf>
    <xf numFmtId="38" fontId="14" fillId="0" borderId="7" xfId="3" applyFont="1" applyBorder="1" applyAlignment="1">
      <alignment horizontal="center" vertical="center"/>
    </xf>
    <xf numFmtId="38" fontId="4" fillId="0" borderId="7" xfId="3" applyFont="1" applyBorder="1" applyAlignment="1" applyProtection="1">
      <alignment horizontal="distributed" vertical="center" shrinkToFit="1"/>
      <protection locked="0"/>
    </xf>
    <xf numFmtId="0" fontId="4" fillId="0" borderId="7" xfId="4" applyFont="1" applyBorder="1" applyAlignment="1">
      <alignment vertical="center"/>
    </xf>
    <xf numFmtId="0" fontId="8" fillId="0" borderId="7" xfId="4" applyFont="1" applyBorder="1" applyAlignment="1">
      <alignment horizontal="distributed" vertical="center"/>
    </xf>
    <xf numFmtId="38" fontId="4" fillId="0" borderId="0" xfId="4" applyNumberFormat="1" applyFont="1"/>
    <xf numFmtId="38" fontId="16" fillId="0" borderId="0" xfId="4" applyNumberFormat="1" applyFont="1"/>
    <xf numFmtId="38" fontId="4" fillId="0" borderId="0" xfId="3" applyFont="1" applyBorder="1" applyAlignment="1">
      <alignment vertical="center"/>
    </xf>
    <xf numFmtId="38" fontId="4" fillId="0" borderId="0" xfId="3" applyFont="1" applyBorder="1" applyAlignment="1" applyProtection="1">
      <alignment vertical="center"/>
      <protection locked="0"/>
    </xf>
    <xf numFmtId="38" fontId="16" fillId="0" borderId="0" xfId="3" applyFont="1" applyBorder="1" applyAlignment="1" applyProtection="1">
      <alignment vertical="center"/>
      <protection locked="0"/>
    </xf>
    <xf numFmtId="38" fontId="4" fillId="0" borderId="0" xfId="3" applyFont="1" applyBorder="1" applyAlignment="1" applyProtection="1">
      <alignment horizontal="distributed" vertical="center"/>
      <protection locked="0"/>
    </xf>
    <xf numFmtId="38" fontId="4" fillId="0" borderId="0" xfId="3" applyFont="1" applyBorder="1" applyAlignment="1"/>
    <xf numFmtId="0" fontId="17" fillId="0" borderId="0" xfId="4" applyFont="1" applyAlignment="1">
      <alignment vertical="center"/>
    </xf>
    <xf numFmtId="0" fontId="26" fillId="0" borderId="0" xfId="4" applyFont="1" applyAlignment="1">
      <alignment vertical="center"/>
    </xf>
    <xf numFmtId="0" fontId="18" fillId="0" borderId="0" xfId="4" applyFont="1" applyAlignment="1">
      <alignment horizontal="center" vertical="center"/>
    </xf>
    <xf numFmtId="0" fontId="27" fillId="0" borderId="0" xfId="4" applyFont="1" applyAlignment="1">
      <alignment vertical="center"/>
    </xf>
    <xf numFmtId="0" fontId="4" fillId="0" borderId="42" xfId="4" applyFont="1" applyBorder="1" applyAlignment="1">
      <alignment horizontal="center" vertical="center"/>
    </xf>
    <xf numFmtId="0" fontId="4" fillId="0" borderId="42" xfId="4" applyFont="1" applyBorder="1" applyAlignment="1">
      <alignment horizontal="left" vertical="center"/>
    </xf>
    <xf numFmtId="38" fontId="13" fillId="0" borderId="42" xfId="3" applyFont="1" applyBorder="1" applyAlignment="1">
      <alignment vertical="center"/>
    </xf>
    <xf numFmtId="0" fontId="2" fillId="2" borderId="4" xfId="4" applyFill="1" applyBorder="1" applyAlignment="1">
      <alignment vertical="center"/>
    </xf>
    <xf numFmtId="0" fontId="2" fillId="2" borderId="42" xfId="4" applyFill="1" applyBorder="1" applyAlignment="1">
      <alignment vertical="center"/>
    </xf>
    <xf numFmtId="0" fontId="28" fillId="0" borderId="0" xfId="4" applyFont="1" applyAlignment="1">
      <alignment vertical="center"/>
    </xf>
    <xf numFmtId="0" fontId="28" fillId="0" borderId="0" xfId="4" applyFont="1" applyAlignment="1">
      <alignment vertical="center" shrinkToFit="1"/>
    </xf>
    <xf numFmtId="0" fontId="20" fillId="0" borderId="0" xfId="4" applyFont="1"/>
    <xf numFmtId="0" fontId="12" fillId="0" borderId="0" xfId="4" applyFont="1" applyAlignment="1">
      <alignment vertical="center"/>
    </xf>
    <xf numFmtId="0" fontId="17" fillId="0" borderId="0" xfId="4" applyFont="1" applyAlignment="1">
      <alignment vertical="top"/>
    </xf>
    <xf numFmtId="0" fontId="4" fillId="0" borderId="0" xfId="4" applyFont="1" applyAlignment="1">
      <alignment vertical="center"/>
    </xf>
    <xf numFmtId="0" fontId="10" fillId="0" borderId="0" xfId="4" applyFont="1"/>
    <xf numFmtId="0" fontId="4" fillId="0" borderId="0" xfId="4" applyFont="1" applyAlignment="1">
      <alignment horizontal="center"/>
    </xf>
    <xf numFmtId="38" fontId="13" fillId="0" borderId="0" xfId="3" applyFont="1" applyBorder="1" applyAlignment="1">
      <alignment horizontal="center"/>
    </xf>
    <xf numFmtId="0" fontId="14" fillId="0" borderId="0" xfId="4" applyFont="1" applyAlignment="1">
      <alignment vertical="center"/>
    </xf>
    <xf numFmtId="177" fontId="26" fillId="0" borderId="43" xfId="4" applyNumberFormat="1" applyFont="1" applyBorder="1" applyAlignment="1">
      <alignment vertical="center"/>
    </xf>
    <xf numFmtId="0" fontId="17" fillId="0" borderId="43" xfId="4" applyFont="1" applyBorder="1" applyAlignment="1">
      <alignment vertical="center"/>
    </xf>
    <xf numFmtId="38" fontId="2" fillId="0" borderId="0" xfId="3" applyFont="1" applyBorder="1"/>
    <xf numFmtId="38" fontId="2" fillId="0" borderId="0" xfId="3" applyFont="1"/>
    <xf numFmtId="38" fontId="16" fillId="0" borderId="7" xfId="3" applyFont="1" applyFill="1" applyBorder="1" applyAlignment="1">
      <alignment horizontal="right" vertical="center"/>
    </xf>
    <xf numFmtId="0" fontId="2" fillId="0" borderId="0" xfId="5" applyFont="1"/>
    <xf numFmtId="38" fontId="16" fillId="0" borderId="7" xfId="3" applyFont="1" applyBorder="1" applyAlignment="1" applyProtection="1">
      <alignment horizontal="right" vertical="center"/>
      <protection locked="0"/>
    </xf>
    <xf numFmtId="38" fontId="16" fillId="0" borderId="7" xfId="3" applyFont="1" applyBorder="1" applyAlignment="1">
      <alignment horizontal="right" vertical="center"/>
    </xf>
    <xf numFmtId="38" fontId="16" fillId="0" borderId="7" xfId="3" applyFont="1" applyFill="1" applyBorder="1" applyAlignment="1" applyProtection="1">
      <alignment horizontal="right" vertical="center"/>
      <protection locked="0"/>
    </xf>
    <xf numFmtId="38" fontId="8" fillId="0" borderId="7" xfId="3" applyFont="1" applyBorder="1" applyAlignment="1">
      <alignment horizontal="center" vertical="center" shrinkToFit="1"/>
    </xf>
    <xf numFmtId="0" fontId="29" fillId="0" borderId="0" xfId="4" applyFont="1"/>
    <xf numFmtId="38" fontId="4" fillId="0" borderId="0" xfId="3" applyFont="1" applyAlignment="1"/>
    <xf numFmtId="0" fontId="4" fillId="0" borderId="44" xfId="4" applyFont="1" applyBorder="1"/>
    <xf numFmtId="38" fontId="4" fillId="0" borderId="44" xfId="3" applyFont="1" applyBorder="1" applyAlignment="1" applyProtection="1">
      <alignment horizontal="distributed" vertical="center"/>
      <protection locked="0"/>
    </xf>
    <xf numFmtId="0" fontId="4" fillId="12" borderId="7" xfId="4" applyFont="1" applyFill="1" applyBorder="1" applyAlignment="1">
      <alignment vertical="center"/>
    </xf>
    <xf numFmtId="0" fontId="4" fillId="12" borderId="36" xfId="4" applyFont="1" applyFill="1" applyBorder="1" applyAlignment="1">
      <alignment vertical="center"/>
    </xf>
    <xf numFmtId="0" fontId="4" fillId="13" borderId="7" xfId="4" applyFont="1" applyFill="1" applyBorder="1" applyAlignment="1">
      <alignment vertical="center"/>
    </xf>
    <xf numFmtId="38" fontId="4" fillId="0" borderId="7" xfId="3" applyFont="1" applyBorder="1" applyAlignment="1" applyProtection="1">
      <alignment vertical="center"/>
    </xf>
    <xf numFmtId="38" fontId="16" fillId="0" borderId="7" xfId="3" applyFont="1" applyBorder="1" applyAlignment="1" applyProtection="1">
      <alignment horizontal="right" vertical="center"/>
    </xf>
    <xf numFmtId="38" fontId="16" fillId="0" borderId="7" xfId="3" applyFont="1" applyBorder="1" applyAlignment="1" applyProtection="1">
      <alignment horizontal="center" vertical="center"/>
      <protection locked="0"/>
    </xf>
    <xf numFmtId="0" fontId="4" fillId="12" borderId="7" xfId="4" applyFont="1" applyFill="1" applyBorder="1"/>
    <xf numFmtId="0" fontId="4" fillId="0" borderId="7" xfId="4" applyFont="1" applyBorder="1" applyAlignment="1">
      <alignment vertical="center" wrapText="1" shrinkToFit="1"/>
    </xf>
    <xf numFmtId="0" fontId="16" fillId="0" borderId="7" xfId="4" applyFont="1" applyBorder="1" applyAlignment="1">
      <alignment horizontal="center" vertical="center"/>
    </xf>
    <xf numFmtId="38" fontId="14" fillId="0" borderId="7" xfId="3" applyFont="1" applyBorder="1" applyAlignment="1" applyProtection="1">
      <alignment horizontal="center" vertical="center"/>
      <protection locked="0"/>
    </xf>
    <xf numFmtId="38" fontId="4" fillId="13" borderId="7" xfId="3" applyFont="1" applyFill="1" applyBorder="1" applyAlignment="1" applyProtection="1">
      <alignment horizontal="distributed" vertical="center"/>
      <protection locked="0"/>
    </xf>
    <xf numFmtId="0" fontId="4" fillId="13" borderId="36" xfId="4" applyFont="1" applyFill="1" applyBorder="1" applyAlignment="1">
      <alignment vertical="center"/>
    </xf>
    <xf numFmtId="0" fontId="4" fillId="0" borderId="7" xfId="4" applyFont="1" applyBorder="1" applyAlignment="1">
      <alignment horizontal="center" vertical="center" shrinkToFit="1"/>
    </xf>
    <xf numFmtId="0" fontId="13" fillId="0" borderId="7" xfId="4" applyFont="1" applyBorder="1" applyAlignment="1">
      <alignment horizontal="distributed" vertical="center" textRotation="255"/>
    </xf>
    <xf numFmtId="38" fontId="4" fillId="0" borderId="7" xfId="3" applyFont="1" applyBorder="1" applyAlignment="1" applyProtection="1">
      <alignment horizontal="right" vertical="center"/>
      <protection locked="0"/>
    </xf>
    <xf numFmtId="38" fontId="4" fillId="0" borderId="7" xfId="4" applyNumberFormat="1" applyFont="1" applyBorder="1" applyAlignment="1">
      <alignment horizontal="right" vertical="center"/>
    </xf>
    <xf numFmtId="0" fontId="4" fillId="0" borderId="36" xfId="4" applyFont="1" applyBorder="1" applyAlignment="1">
      <alignment vertical="center"/>
    </xf>
    <xf numFmtId="0" fontId="4" fillId="0" borderId="7" xfId="4" applyFont="1" applyBorder="1" applyAlignment="1">
      <alignment horizontal="center" vertical="center"/>
    </xf>
    <xf numFmtId="38" fontId="16" fillId="0" borderId="7" xfId="3" applyFont="1" applyBorder="1" applyAlignment="1">
      <alignment horizontal="center" vertical="center"/>
    </xf>
    <xf numFmtId="0" fontId="4" fillId="12" borderId="40" xfId="4" applyFont="1" applyFill="1" applyBorder="1" applyAlignment="1">
      <alignment vertical="center"/>
    </xf>
    <xf numFmtId="38" fontId="4" fillId="0" borderId="0" xfId="3" applyFont="1" applyAlignment="1">
      <alignment vertical="center"/>
    </xf>
    <xf numFmtId="0" fontId="23" fillId="0" borderId="4" xfId="0" applyFont="1" applyBorder="1">
      <alignment vertical="center"/>
    </xf>
    <xf numFmtId="0" fontId="0" fillId="0" borderId="42" xfId="0" applyBorder="1">
      <alignment vertical="center"/>
    </xf>
    <xf numFmtId="0" fontId="0" fillId="0" borderId="29" xfId="0" applyBorder="1">
      <alignment vertical="center"/>
    </xf>
    <xf numFmtId="0" fontId="0" fillId="0" borderId="46" xfId="0" applyBorder="1">
      <alignment vertical="center"/>
    </xf>
    <xf numFmtId="0" fontId="23" fillId="0" borderId="47" xfId="0" applyFont="1" applyBorder="1">
      <alignment vertical="center"/>
    </xf>
    <xf numFmtId="0" fontId="0" fillId="0" borderId="13" xfId="0" applyBorder="1">
      <alignment vertical="center"/>
    </xf>
    <xf numFmtId="0" fontId="30" fillId="0" borderId="0" xfId="4" applyFont="1" applyAlignment="1">
      <alignment vertical="center"/>
    </xf>
    <xf numFmtId="0" fontId="0" fillId="10" borderId="4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indent="2"/>
    </xf>
    <xf numFmtId="38" fontId="0" fillId="0" borderId="49" xfId="0" applyNumberFormat="1" applyBorder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38" fontId="4" fillId="0" borderId="20" xfId="3" applyFont="1" applyBorder="1" applyAlignment="1">
      <alignment horizontal="distributed" vertical="center"/>
    </xf>
    <xf numFmtId="0" fontId="13" fillId="0" borderId="0" xfId="4" applyFont="1" applyAlignment="1">
      <alignment horizontal="center"/>
    </xf>
    <xf numFmtId="38" fontId="13" fillId="0" borderId="0" xfId="4" applyNumberFormat="1" applyFont="1" applyAlignment="1">
      <alignment horizontal="right"/>
    </xf>
    <xf numFmtId="0" fontId="13" fillId="0" borderId="0" xfId="4" applyFont="1" applyAlignment="1">
      <alignment horizontal="right"/>
    </xf>
    <xf numFmtId="0" fontId="0" fillId="14" borderId="51" xfId="0" applyFill="1" applyBorder="1" applyAlignment="1">
      <alignment horizontal="center" vertical="center"/>
    </xf>
    <xf numFmtId="38" fontId="0" fillId="0" borderId="52" xfId="0" applyNumberFormat="1" applyBorder="1">
      <alignment vertical="center"/>
    </xf>
    <xf numFmtId="0" fontId="0" fillId="15" borderId="51" xfId="0" applyFill="1" applyBorder="1" applyAlignment="1">
      <alignment horizontal="center" vertical="center"/>
    </xf>
    <xf numFmtId="0" fontId="4" fillId="0" borderId="45" xfId="4" applyFont="1" applyBorder="1"/>
    <xf numFmtId="0" fontId="29" fillId="0" borderId="0" xfId="4" applyFont="1" applyAlignment="1">
      <alignment vertical="center"/>
    </xf>
    <xf numFmtId="38" fontId="16" fillId="0" borderId="7" xfId="3" applyFont="1" applyBorder="1" applyAlignment="1">
      <alignment vertical="center"/>
    </xf>
    <xf numFmtId="0" fontId="4" fillId="0" borderId="45" xfId="4" applyFont="1" applyBorder="1" applyAlignment="1">
      <alignment vertical="center"/>
    </xf>
    <xf numFmtId="177" fontId="17" fillId="0" borderId="45" xfId="3" applyNumberFormat="1" applyFont="1" applyBorder="1" applyAlignment="1">
      <alignment vertical="center"/>
    </xf>
    <xf numFmtId="0" fontId="4" fillId="11" borderId="7" xfId="4" applyFont="1" applyFill="1" applyBorder="1" applyAlignment="1">
      <alignment horizontal="right" vertical="center"/>
    </xf>
    <xf numFmtId="0" fontId="4" fillId="0" borderId="7" xfId="4" applyFont="1" applyBorder="1" applyAlignment="1">
      <alignment horizontal="right" vertical="center"/>
    </xf>
    <xf numFmtId="0" fontId="4" fillId="13" borderId="7" xfId="4" applyFont="1" applyFill="1" applyBorder="1" applyAlignment="1">
      <alignment horizontal="center" vertical="center"/>
    </xf>
    <xf numFmtId="0" fontId="4" fillId="11" borderId="7" xfId="4" applyFont="1" applyFill="1" applyBorder="1" applyAlignment="1">
      <alignment horizontal="center" vertical="center"/>
    </xf>
    <xf numFmtId="0" fontId="2" fillId="0" borderId="0" xfId="4" applyAlignment="1">
      <alignment horizontal="center"/>
    </xf>
    <xf numFmtId="0" fontId="4" fillId="11" borderId="36" xfId="4" applyFont="1" applyFill="1" applyBorder="1" applyAlignment="1">
      <alignment horizontal="center" vertical="center"/>
    </xf>
    <xf numFmtId="0" fontId="4" fillId="13" borderId="36" xfId="4" applyFont="1" applyFill="1" applyBorder="1" applyAlignment="1">
      <alignment horizontal="center" vertical="center"/>
    </xf>
    <xf numFmtId="0" fontId="4" fillId="0" borderId="36" xfId="4" applyFont="1" applyBorder="1" applyAlignment="1">
      <alignment horizontal="center" vertical="center"/>
    </xf>
    <xf numFmtId="38" fontId="4" fillId="0" borderId="0" xfId="3" applyFont="1" applyBorder="1" applyAlignment="1" applyProtection="1">
      <alignment horizontal="center" vertical="center"/>
      <protection locked="0"/>
    </xf>
    <xf numFmtId="38" fontId="2" fillId="0" borderId="0" xfId="3" applyFont="1" applyAlignment="1">
      <alignment horizontal="center" vertical="center"/>
    </xf>
    <xf numFmtId="0" fontId="4" fillId="0" borderId="35" xfId="4" applyFont="1" applyBorder="1" applyAlignment="1">
      <alignment horizontal="center" vertical="center"/>
    </xf>
    <xf numFmtId="0" fontId="4" fillId="0" borderId="20" xfId="4" applyFont="1" applyBorder="1" applyAlignment="1">
      <alignment horizontal="center" vertical="center"/>
    </xf>
    <xf numFmtId="38" fontId="2" fillId="0" borderId="0" xfId="3" applyFont="1" applyBorder="1" applyAlignment="1">
      <alignment horizontal="center" vertical="center"/>
    </xf>
    <xf numFmtId="0" fontId="4" fillId="11" borderId="53" xfId="4" applyFont="1" applyFill="1" applyBorder="1" applyAlignment="1">
      <alignment horizontal="center" vertical="center"/>
    </xf>
    <xf numFmtId="38" fontId="16" fillId="0" borderId="7" xfId="3" applyFont="1" applyFill="1" applyBorder="1" applyAlignment="1">
      <alignment horizontal="center" vertical="center"/>
    </xf>
    <xf numFmtId="38" fontId="16" fillId="0" borderId="7" xfId="3" applyFont="1" applyFill="1" applyBorder="1" applyAlignment="1" applyProtection="1">
      <alignment horizontal="center" vertical="center"/>
      <protection locked="0"/>
    </xf>
    <xf numFmtId="177" fontId="17" fillId="0" borderId="45" xfId="3" applyNumberFormat="1" applyFont="1" applyBorder="1" applyAlignment="1">
      <alignment horizontal="center" vertical="center"/>
    </xf>
    <xf numFmtId="38" fontId="13" fillId="0" borderId="7" xfId="3" applyFont="1" applyBorder="1" applyAlignment="1" applyProtection="1">
      <alignment horizontal="center" vertical="center"/>
      <protection locked="0"/>
    </xf>
    <xf numFmtId="38" fontId="0" fillId="0" borderId="8" xfId="0" applyNumberFormat="1" applyBorder="1" applyAlignment="1">
      <alignment horizontal="right" vertical="center"/>
    </xf>
    <xf numFmtId="38" fontId="0" fillId="0" borderId="7" xfId="0" applyNumberFormat="1" applyBorder="1" applyAlignment="1">
      <alignment horizontal="right" vertical="center"/>
    </xf>
    <xf numFmtId="38" fontId="14" fillId="0" borderId="7" xfId="3" applyFont="1" applyBorder="1" applyAlignment="1" applyProtection="1">
      <alignment horizontal="right" vertical="center"/>
      <protection locked="0"/>
    </xf>
    <xf numFmtId="38" fontId="14" fillId="0" borderId="7" xfId="3" applyFont="1" applyBorder="1" applyAlignment="1">
      <alignment horizontal="right" vertical="center"/>
    </xf>
    <xf numFmtId="38" fontId="14" fillId="3" borderId="7" xfId="3" applyFont="1" applyFill="1" applyBorder="1" applyAlignment="1">
      <alignment horizontal="right" vertical="center"/>
    </xf>
    <xf numFmtId="38" fontId="14" fillId="0" borderId="7" xfId="3" applyFont="1" applyFill="1" applyBorder="1" applyAlignment="1">
      <alignment horizontal="right" vertical="center"/>
    </xf>
    <xf numFmtId="38" fontId="14" fillId="0" borderId="35" xfId="3" applyFont="1" applyBorder="1" applyAlignment="1">
      <alignment vertical="center"/>
    </xf>
    <xf numFmtId="38" fontId="14" fillId="0" borderId="7" xfId="3" applyFont="1" applyFill="1" applyBorder="1" applyAlignment="1">
      <alignment horizontal="right"/>
    </xf>
    <xf numFmtId="38" fontId="14" fillId="0" borderId="7" xfId="3" applyFont="1" applyFill="1" applyBorder="1" applyAlignment="1">
      <alignment vertical="center"/>
    </xf>
    <xf numFmtId="38" fontId="14" fillId="0" borderId="40" xfId="3" applyFont="1" applyFill="1" applyBorder="1" applyAlignment="1">
      <alignment horizontal="right"/>
    </xf>
    <xf numFmtId="38" fontId="14" fillId="0" borderId="7" xfId="3" applyFont="1" applyFill="1" applyBorder="1" applyAlignment="1">
      <alignment horizontal="center" vertical="center"/>
    </xf>
    <xf numFmtId="38" fontId="14" fillId="0" borderId="7" xfId="3" applyFont="1" applyBorder="1" applyAlignment="1">
      <alignment horizontal="right"/>
    </xf>
    <xf numFmtId="38" fontId="14" fillId="0" borderId="7" xfId="3" applyFont="1" applyBorder="1" applyAlignment="1"/>
    <xf numFmtId="38" fontId="14" fillId="0" borderId="7" xfId="3" applyFont="1" applyFill="1" applyBorder="1" applyAlignment="1" applyProtection="1">
      <alignment horizontal="right" vertical="center"/>
      <protection locked="0"/>
    </xf>
    <xf numFmtId="38" fontId="14" fillId="0" borderId="20" xfId="3" applyFont="1" applyBorder="1" applyAlignment="1">
      <alignment vertical="center"/>
    </xf>
    <xf numFmtId="38" fontId="14" fillId="0" borderId="40" xfId="3" applyFont="1" applyBorder="1" applyAlignment="1">
      <alignment horizontal="right"/>
    </xf>
    <xf numFmtId="38" fontId="14" fillId="0" borderId="7" xfId="3" applyFont="1" applyFill="1" applyBorder="1" applyAlignment="1"/>
    <xf numFmtId="38" fontId="14" fillId="0" borderId="40" xfId="3" applyFont="1" applyBorder="1" applyAlignment="1"/>
    <xf numFmtId="38" fontId="14" fillId="0" borderId="37" xfId="3" applyFont="1" applyBorder="1" applyAlignment="1">
      <alignment vertical="center"/>
    </xf>
    <xf numFmtId="38" fontId="14" fillId="0" borderId="37" xfId="3" applyFont="1" applyBorder="1" applyAlignment="1">
      <alignment horizontal="right" vertical="center"/>
    </xf>
    <xf numFmtId="38" fontId="14" fillId="0" borderId="7" xfId="4" applyNumberFormat="1" applyFont="1" applyBorder="1"/>
    <xf numFmtId="38" fontId="14" fillId="0" borderId="37" xfId="3" applyFont="1" applyBorder="1" applyAlignment="1"/>
    <xf numFmtId="38" fontId="14" fillId="0" borderId="37" xfId="3" applyFont="1" applyBorder="1" applyAlignment="1">
      <alignment horizontal="right"/>
    </xf>
    <xf numFmtId="0" fontId="28" fillId="0" borderId="36" xfId="4" applyFont="1" applyBorder="1" applyAlignment="1">
      <alignment vertical="center"/>
    </xf>
    <xf numFmtId="0" fontId="4" fillId="11" borderId="36" xfId="4" applyFont="1" applyFill="1" applyBorder="1" applyAlignment="1">
      <alignment vertical="center"/>
    </xf>
    <xf numFmtId="38" fontId="14" fillId="0" borderId="20" xfId="3" applyFont="1" applyBorder="1" applyAlignment="1"/>
    <xf numFmtId="0" fontId="14" fillId="0" borderId="7" xfId="4" applyFont="1" applyBorder="1" applyAlignment="1">
      <alignment vertical="center"/>
    </xf>
    <xf numFmtId="0" fontId="14" fillId="0" borderId="7" xfId="4" applyFont="1" applyBorder="1" applyAlignment="1">
      <alignment horizontal="center" vertical="center"/>
    </xf>
    <xf numFmtId="38" fontId="14" fillId="0" borderId="7" xfId="4" applyNumberFormat="1" applyFont="1" applyBorder="1" applyAlignment="1">
      <alignment vertical="center"/>
    </xf>
    <xf numFmtId="0" fontId="14" fillId="0" borderId="7" xfId="4" applyFont="1" applyBorder="1"/>
    <xf numFmtId="38" fontId="14" fillId="0" borderId="37" xfId="3" applyFont="1" applyFill="1" applyBorder="1" applyAlignment="1"/>
    <xf numFmtId="38" fontId="14" fillId="0" borderId="37" xfId="4" applyNumberFormat="1" applyFont="1" applyBorder="1"/>
    <xf numFmtId="0" fontId="14" fillId="0" borderId="37" xfId="4" applyFont="1" applyBorder="1"/>
    <xf numFmtId="38" fontId="14" fillId="0" borderId="50" xfId="3" applyFont="1" applyBorder="1" applyAlignment="1"/>
    <xf numFmtId="38" fontId="14" fillId="0" borderId="20" xfId="3" applyFont="1" applyBorder="1" applyAlignment="1" applyProtection="1">
      <alignment horizontal="right"/>
    </xf>
    <xf numFmtId="0" fontId="14" fillId="0" borderId="7" xfId="4" applyFont="1" applyBorder="1" applyAlignment="1">
      <alignment horizontal="right" vertical="center"/>
    </xf>
    <xf numFmtId="38" fontId="14" fillId="0" borderId="7" xfId="4" applyNumberFormat="1" applyFont="1" applyBorder="1" applyAlignment="1">
      <alignment horizontal="right"/>
    </xf>
    <xf numFmtId="38" fontId="14" fillId="0" borderId="40" xfId="3" applyFont="1" applyBorder="1" applyAlignment="1" applyProtection="1">
      <alignment horizontal="right"/>
    </xf>
    <xf numFmtId="38" fontId="14" fillId="0" borderId="7" xfId="3" applyFont="1" applyBorder="1" applyAlignment="1" applyProtection="1"/>
    <xf numFmtId="38" fontId="14" fillId="0" borderId="7" xfId="3" applyFont="1" applyBorder="1" applyAlignment="1" applyProtection="1">
      <alignment vertical="center"/>
    </xf>
    <xf numFmtId="38" fontId="14" fillId="13" borderId="7" xfId="3" applyFont="1" applyFill="1" applyBorder="1" applyAlignment="1" applyProtection="1">
      <alignment vertical="center"/>
      <protection locked="0"/>
    </xf>
    <xf numFmtId="0" fontId="14" fillId="3" borderId="7" xfId="4" applyFont="1" applyFill="1" applyBorder="1" applyAlignment="1">
      <alignment vertical="center"/>
    </xf>
    <xf numFmtId="38" fontId="14" fillId="3" borderId="7" xfId="3" applyFont="1" applyFill="1" applyBorder="1" applyAlignment="1">
      <alignment vertical="center"/>
    </xf>
    <xf numFmtId="38" fontId="14" fillId="0" borderId="44" xfId="3" applyFont="1" applyBorder="1" applyAlignment="1" applyProtection="1">
      <alignment vertical="center"/>
      <protection locked="0"/>
    </xf>
    <xf numFmtId="38" fontId="14" fillId="0" borderId="40" xfId="3" applyFont="1" applyBorder="1" applyAlignment="1" applyProtection="1"/>
    <xf numFmtId="38" fontId="14" fillId="3" borderId="7" xfId="4" applyNumberFormat="1" applyFont="1" applyFill="1" applyBorder="1" applyAlignment="1">
      <alignment vertical="center"/>
    </xf>
    <xf numFmtId="0" fontId="14" fillId="13" borderId="7" xfId="4" applyFont="1" applyFill="1" applyBorder="1" applyAlignment="1">
      <alignment vertical="center"/>
    </xf>
    <xf numFmtId="38" fontId="14" fillId="13" borderId="7" xfId="3" applyFont="1" applyFill="1" applyBorder="1" applyAlignment="1">
      <alignment vertical="center"/>
    </xf>
    <xf numFmtId="38" fontId="14" fillId="3" borderId="7" xfId="3" applyFont="1" applyFill="1" applyBorder="1" applyAlignment="1">
      <alignment horizontal="center" vertical="center"/>
    </xf>
    <xf numFmtId="38" fontId="14" fillId="0" borderId="40" xfId="4" applyNumberFormat="1" applyFont="1" applyBorder="1"/>
    <xf numFmtId="0" fontId="14" fillId="0" borderId="37" xfId="4" applyFont="1" applyBorder="1" applyAlignment="1">
      <alignment vertical="center"/>
    </xf>
    <xf numFmtId="38" fontId="14" fillId="0" borderId="37" xfId="4" applyNumberFormat="1" applyFont="1" applyBorder="1" applyAlignment="1">
      <alignment vertical="center"/>
    </xf>
    <xf numFmtId="38" fontId="14" fillId="0" borderId="41" xfId="3" applyFont="1" applyBorder="1" applyAlignment="1">
      <alignment vertical="center"/>
    </xf>
    <xf numFmtId="38" fontId="14" fillId="0" borderId="41" xfId="3" applyFont="1" applyBorder="1" applyAlignment="1"/>
    <xf numFmtId="38" fontId="14" fillId="0" borderId="40" xfId="3" applyFont="1" applyBorder="1" applyAlignment="1">
      <alignment horizontal="right" vertical="center"/>
    </xf>
    <xf numFmtId="38" fontId="14" fillId="3" borderId="7" xfId="3" applyFont="1" applyFill="1" applyBorder="1" applyAlignment="1">
      <alignment horizontal="right"/>
    </xf>
    <xf numFmtId="0" fontId="14" fillId="0" borderId="7" xfId="3" applyNumberFormat="1" applyFont="1" applyFill="1" applyBorder="1" applyAlignment="1"/>
    <xf numFmtId="38" fontId="14" fillId="0" borderId="40" xfId="3" applyFont="1" applyFill="1" applyBorder="1" applyAlignment="1"/>
    <xf numFmtId="38" fontId="42" fillId="0" borderId="7" xfId="3" applyFont="1" applyFill="1" applyBorder="1" applyAlignment="1">
      <alignment vertical="center"/>
    </xf>
    <xf numFmtId="38" fontId="14" fillId="0" borderId="7" xfId="3" applyFont="1" applyBorder="1"/>
    <xf numFmtId="38" fontId="14" fillId="0" borderId="37" xfId="3" applyFont="1" applyBorder="1"/>
    <xf numFmtId="38" fontId="14" fillId="0" borderId="37" xfId="3" applyFont="1" applyFill="1" applyBorder="1" applyAlignment="1">
      <alignment horizontal="right"/>
    </xf>
    <xf numFmtId="38" fontId="14" fillId="0" borderId="41" xfId="3" applyFont="1" applyFill="1" applyBorder="1" applyAlignment="1">
      <alignment horizontal="right"/>
    </xf>
    <xf numFmtId="0" fontId="14" fillId="0" borderId="7" xfId="3" applyNumberFormat="1" applyFont="1" applyFill="1" applyBorder="1" applyAlignment="1">
      <alignment vertical="center"/>
    </xf>
    <xf numFmtId="0" fontId="14" fillId="0" borderId="0" xfId="4" applyFont="1"/>
    <xf numFmtId="0" fontId="0" fillId="10" borderId="11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47" fillId="0" borderId="0" xfId="3" applyFont="1"/>
    <xf numFmtId="38" fontId="47" fillId="0" borderId="0" xfId="3" applyFont="1" applyBorder="1"/>
    <xf numFmtId="0" fontId="48" fillId="0" borderId="0" xfId="4" applyFont="1"/>
    <xf numFmtId="38" fontId="51" fillId="0" borderId="0" xfId="3" applyFont="1" applyAlignment="1">
      <alignment horizontal="centerContinuous"/>
    </xf>
    <xf numFmtId="38" fontId="55" fillId="0" borderId="7" xfId="3" applyFont="1" applyBorder="1" applyAlignment="1">
      <alignment horizontal="distributed" vertical="center"/>
    </xf>
    <xf numFmtId="38" fontId="51" fillId="0" borderId="7" xfId="3" applyFont="1" applyBorder="1" applyAlignment="1">
      <alignment horizontal="center"/>
    </xf>
    <xf numFmtId="38" fontId="51" fillId="0" borderId="7" xfId="3" applyFont="1" applyBorder="1"/>
    <xf numFmtId="38" fontId="55" fillId="0" borderId="7" xfId="3" applyFont="1" applyFill="1" applyBorder="1" applyAlignment="1">
      <alignment horizontal="distributed" vertical="center"/>
    </xf>
    <xf numFmtId="38" fontId="51" fillId="3" borderId="7" xfId="3" applyFont="1" applyFill="1" applyBorder="1" applyAlignment="1">
      <alignment horizontal="right" vertical="center"/>
    </xf>
    <xf numFmtId="38" fontId="55" fillId="3" borderId="7" xfId="3" applyFont="1" applyFill="1" applyBorder="1" applyAlignment="1">
      <alignment horizontal="distributed" vertical="center"/>
    </xf>
    <xf numFmtId="38" fontId="51" fillId="0" borderId="7" xfId="3" applyFont="1" applyBorder="1" applyAlignment="1">
      <alignment horizontal="right" vertical="center"/>
    </xf>
    <xf numFmtId="38" fontId="55" fillId="0" borderId="36" xfId="3" applyFont="1" applyBorder="1" applyAlignment="1" applyProtection="1">
      <alignment horizontal="distributed" vertical="center"/>
      <protection locked="0"/>
    </xf>
    <xf numFmtId="38" fontId="51" fillId="0" borderId="7" xfId="3" applyFont="1" applyBorder="1" applyAlignment="1" applyProtection="1">
      <alignment horizontal="right" vertical="center"/>
      <protection locked="0"/>
    </xf>
    <xf numFmtId="38" fontId="51" fillId="0" borderId="7" xfId="3" applyFont="1" applyBorder="1" applyAlignment="1">
      <alignment vertical="center"/>
    </xf>
    <xf numFmtId="38" fontId="51" fillId="0" borderId="7" xfId="3" applyFont="1" applyFill="1" applyBorder="1" applyAlignment="1">
      <alignment vertical="center"/>
    </xf>
    <xf numFmtId="38" fontId="51" fillId="0" borderId="37" xfId="3" applyFont="1" applyFill="1" applyBorder="1" applyAlignment="1">
      <alignment vertical="center"/>
    </xf>
    <xf numFmtId="38" fontId="51" fillId="0" borderId="27" xfId="3" applyFont="1" applyBorder="1" applyAlignment="1">
      <alignment vertical="center"/>
    </xf>
    <xf numFmtId="38" fontId="51" fillId="0" borderId="37" xfId="3" applyFont="1" applyBorder="1" applyAlignment="1">
      <alignment vertical="center"/>
    </xf>
    <xf numFmtId="38" fontId="51" fillId="0" borderId="7" xfId="3" applyFont="1" applyFill="1" applyBorder="1" applyAlignment="1">
      <alignment horizontal="right" vertical="center"/>
    </xf>
    <xf numFmtId="38" fontId="51" fillId="0" borderId="27" xfId="3" applyFont="1" applyBorder="1" applyAlignment="1">
      <alignment horizontal="right" vertical="center"/>
    </xf>
    <xf numFmtId="38" fontId="51" fillId="0" borderId="37" xfId="3" applyFont="1" applyBorder="1" applyAlignment="1">
      <alignment horizontal="right" vertical="center"/>
    </xf>
    <xf numFmtId="38" fontId="55" fillId="0" borderId="36" xfId="3" applyFont="1" applyFill="1" applyBorder="1" applyAlignment="1" applyProtection="1">
      <alignment horizontal="distributed" vertical="center"/>
      <protection locked="0"/>
    </xf>
    <xf numFmtId="0" fontId="47" fillId="0" borderId="0" xfId="5" applyFont="1"/>
    <xf numFmtId="38" fontId="55" fillId="0" borderId="36" xfId="3" applyFont="1" applyFill="1" applyBorder="1" applyAlignment="1">
      <alignment horizontal="distributed" vertical="center"/>
    </xf>
    <xf numFmtId="38" fontId="51" fillId="0" borderId="7" xfId="3" applyFont="1" applyFill="1" applyBorder="1" applyAlignment="1">
      <alignment horizontal="center" vertical="center"/>
    </xf>
    <xf numFmtId="38" fontId="51" fillId="3" borderId="7" xfId="3" applyFont="1" applyFill="1" applyBorder="1" applyAlignment="1">
      <alignment horizontal="center" vertical="center"/>
    </xf>
    <xf numFmtId="0" fontId="47" fillId="0" borderId="7" xfId="4" applyFont="1" applyBorder="1"/>
    <xf numFmtId="0" fontId="47" fillId="0" borderId="7" xfId="4" applyFont="1" applyBorder="1" applyAlignment="1">
      <alignment vertical="center"/>
    </xf>
    <xf numFmtId="38" fontId="47" fillId="0" borderId="7" xfId="3" applyFont="1" applyBorder="1"/>
    <xf numFmtId="38" fontId="55" fillId="0" borderId="7" xfId="3" applyFont="1" applyBorder="1" applyAlignment="1" applyProtection="1">
      <alignment horizontal="distributed" vertical="center"/>
      <protection locked="0"/>
    </xf>
    <xf numFmtId="38" fontId="55" fillId="0" borderId="7" xfId="3" applyFont="1" applyBorder="1" applyAlignment="1">
      <alignment horizontal="distributed" vertical="distributed"/>
    </xf>
    <xf numFmtId="38" fontId="50" fillId="0" borderId="0" xfId="3" applyFont="1"/>
    <xf numFmtId="38" fontId="55" fillId="0" borderId="36" xfId="3" applyFont="1" applyBorder="1" applyAlignment="1">
      <alignment horizontal="distributed" vertical="center"/>
    </xf>
    <xf numFmtId="38" fontId="51" fillId="0" borderId="7" xfId="3" applyFont="1" applyBorder="1" applyAlignment="1">
      <alignment horizontal="distributed" vertical="center"/>
    </xf>
    <xf numFmtId="38" fontId="51" fillId="0" borderId="27" xfId="3" applyFont="1" applyFill="1" applyBorder="1" applyAlignment="1">
      <alignment vertical="center"/>
    </xf>
    <xf numFmtId="38" fontId="55" fillId="0" borderId="0" xfId="3" applyFont="1" applyFill="1" applyBorder="1" applyAlignment="1">
      <alignment horizontal="distributed" vertical="center"/>
    </xf>
    <xf numFmtId="38" fontId="56" fillId="0" borderId="0" xfId="3" applyFont="1" applyBorder="1" applyAlignment="1">
      <alignment horizontal="right"/>
    </xf>
    <xf numFmtId="38" fontId="55" fillId="0" borderId="27" xfId="3" applyFont="1" applyBorder="1" applyAlignment="1">
      <alignment horizontal="distributed" vertical="center"/>
    </xf>
    <xf numFmtId="38" fontId="55" fillId="0" borderId="53" xfId="3" applyFont="1" applyBorder="1" applyAlignment="1">
      <alignment horizontal="distributed" vertical="center"/>
    </xf>
    <xf numFmtId="38" fontId="55" fillId="0" borderId="20" xfId="3" applyFont="1" applyFill="1" applyBorder="1" applyAlignment="1">
      <alignment horizontal="distributed" vertical="center"/>
    </xf>
    <xf numFmtId="38" fontId="51" fillId="0" borderId="20" xfId="3" applyFont="1" applyBorder="1" applyAlignment="1">
      <alignment vertical="center"/>
    </xf>
    <xf numFmtId="38" fontId="51" fillId="0" borderId="7" xfId="3" applyFont="1" applyBorder="1" applyAlignment="1">
      <alignment horizontal="right"/>
    </xf>
    <xf numFmtId="38" fontId="51" fillId="0" borderId="37" xfId="3" applyFont="1" applyBorder="1" applyAlignment="1">
      <alignment horizontal="right"/>
    </xf>
    <xf numFmtId="38" fontId="51" fillId="0" borderId="7" xfId="3" applyFont="1" applyBorder="1" applyAlignment="1">
      <alignment horizontal="center" vertical="center"/>
    </xf>
    <xf numFmtId="38" fontId="55" fillId="0" borderId="38" xfId="3" applyFont="1" applyBorder="1" applyAlignment="1" applyProtection="1">
      <alignment horizontal="distributed" vertical="center"/>
      <protection locked="0"/>
    </xf>
    <xf numFmtId="38" fontId="51" fillId="0" borderId="35" xfId="3" applyFont="1" applyBorder="1" applyAlignment="1">
      <alignment horizontal="right" vertical="center"/>
    </xf>
    <xf numFmtId="0" fontId="47" fillId="0" borderId="37" xfId="4" applyFont="1" applyBorder="1"/>
    <xf numFmtId="38" fontId="49" fillId="0" borderId="7" xfId="3" applyFont="1" applyBorder="1" applyAlignment="1">
      <alignment vertical="center"/>
    </xf>
    <xf numFmtId="38" fontId="49" fillId="0" borderId="37" xfId="3" applyFont="1" applyBorder="1" applyAlignment="1">
      <alignment vertical="center"/>
    </xf>
    <xf numFmtId="38" fontId="51" fillId="0" borderId="7" xfId="3" applyFont="1" applyFill="1" applyBorder="1" applyAlignment="1" applyProtection="1">
      <alignment horizontal="right" vertical="center"/>
      <protection locked="0"/>
    </xf>
    <xf numFmtId="38" fontId="49" fillId="0" borderId="7" xfId="3" applyFont="1" applyBorder="1" applyAlignment="1">
      <alignment horizontal="right" vertical="center"/>
    </xf>
    <xf numFmtId="38" fontId="49" fillId="0" borderId="37" xfId="3" applyFont="1" applyBorder="1" applyAlignment="1">
      <alignment horizontal="right" vertical="center"/>
    </xf>
    <xf numFmtId="38" fontId="55" fillId="0" borderId="112" xfId="3" applyFont="1" applyBorder="1" applyAlignment="1" applyProtection="1">
      <alignment horizontal="distributed" vertical="center"/>
      <protection locked="0"/>
    </xf>
    <xf numFmtId="38" fontId="51" fillId="0" borderId="113" xfId="3" applyFont="1" applyBorder="1" applyAlignment="1">
      <alignment horizontal="right" vertical="center"/>
    </xf>
    <xf numFmtId="38" fontId="55" fillId="3" borderId="40" xfId="3" applyFont="1" applyFill="1" applyBorder="1" applyAlignment="1">
      <alignment horizontal="distributed" vertical="center"/>
    </xf>
    <xf numFmtId="38" fontId="51" fillId="0" borderId="40" xfId="3" applyFont="1" applyFill="1" applyBorder="1" applyAlignment="1">
      <alignment horizontal="right" vertical="center"/>
    </xf>
    <xf numFmtId="38" fontId="55" fillId="0" borderId="40" xfId="3" applyFont="1" applyFill="1" applyBorder="1" applyAlignment="1">
      <alignment horizontal="distributed" vertical="center"/>
    </xf>
    <xf numFmtId="38" fontId="55" fillId="0" borderId="40" xfId="3" applyFont="1" applyBorder="1" applyAlignment="1">
      <alignment horizontal="distributed" vertical="center"/>
    </xf>
    <xf numFmtId="38" fontId="49" fillId="0" borderId="40" xfId="3" applyFont="1" applyBorder="1" applyAlignment="1">
      <alignment horizontal="right" vertical="center"/>
    </xf>
    <xf numFmtId="38" fontId="49" fillId="0" borderId="41" xfId="3" applyFont="1" applyBorder="1" applyAlignment="1">
      <alignment horizontal="right" vertical="center"/>
    </xf>
    <xf numFmtId="0" fontId="49" fillId="0" borderId="0" xfId="5" applyFont="1"/>
    <xf numFmtId="0" fontId="12" fillId="0" borderId="0" xfId="4" applyFont="1"/>
    <xf numFmtId="38" fontId="49" fillId="0" borderId="0" xfId="3" applyFont="1"/>
    <xf numFmtId="0" fontId="49" fillId="0" borderId="0" xfId="4" applyFont="1"/>
    <xf numFmtId="38" fontId="49" fillId="0" borderId="0" xfId="3" applyFont="1" applyBorder="1" applyAlignment="1">
      <alignment horizontal="center" vertical="center"/>
    </xf>
    <xf numFmtId="38" fontId="49" fillId="0" borderId="0" xfId="3" applyFont="1" applyBorder="1"/>
    <xf numFmtId="38" fontId="55" fillId="0" borderId="0" xfId="3" applyFont="1" applyBorder="1" applyAlignment="1">
      <alignment horizontal="center" vertical="center"/>
    </xf>
    <xf numFmtId="0" fontId="55" fillId="10" borderId="36" xfId="5" applyFont="1" applyFill="1" applyBorder="1" applyAlignment="1">
      <alignment horizontal="center" vertical="center"/>
    </xf>
    <xf numFmtId="0" fontId="55" fillId="10" borderId="7" xfId="5" applyFont="1" applyFill="1" applyBorder="1" applyAlignment="1">
      <alignment horizontal="center" vertical="center"/>
    </xf>
    <xf numFmtId="38" fontId="14" fillId="0" borderId="7" xfId="3" applyFont="1" applyBorder="1" applyAlignment="1">
      <alignment vertical="center"/>
    </xf>
    <xf numFmtId="38" fontId="14" fillId="0" borderId="40" xfId="3" applyFont="1" applyBorder="1" applyAlignment="1">
      <alignment vertical="center"/>
    </xf>
    <xf numFmtId="38" fontId="4" fillId="0" borderId="20" xfId="3" applyFont="1" applyBorder="1" applyAlignment="1" applyProtection="1">
      <alignment horizontal="distributed" vertical="center"/>
      <protection locked="0"/>
    </xf>
    <xf numFmtId="38" fontId="14" fillId="0" borderId="7" xfId="3" applyFont="1" applyBorder="1" applyAlignment="1" applyProtection="1">
      <alignment vertical="center"/>
      <protection locked="0"/>
    </xf>
    <xf numFmtId="38" fontId="4" fillId="0" borderId="0" xfId="3" applyFont="1" applyAlignment="1">
      <alignment horizontal="left"/>
    </xf>
    <xf numFmtId="0" fontId="4" fillId="0" borderId="0" xfId="4" applyFont="1" applyAlignment="1">
      <alignment horizontal="left"/>
    </xf>
    <xf numFmtId="38" fontId="4" fillId="0" borderId="7" xfId="3" applyFont="1" applyBorder="1" applyAlignment="1">
      <alignment horizontal="distributed" vertical="center"/>
    </xf>
    <xf numFmtId="0" fontId="4" fillId="0" borderId="7" xfId="4" applyFont="1" applyBorder="1" applyAlignment="1">
      <alignment horizontal="distributed" vertical="center"/>
    </xf>
    <xf numFmtId="38" fontId="4" fillId="0" borderId="40" xfId="3" applyFont="1" applyBorder="1" applyAlignment="1">
      <alignment horizontal="distributed" vertical="center"/>
    </xf>
    <xf numFmtId="38" fontId="4" fillId="0" borderId="7" xfId="3" applyFont="1" applyBorder="1" applyAlignment="1" applyProtection="1">
      <alignment horizontal="distributed" vertical="center"/>
      <protection locked="0"/>
    </xf>
    <xf numFmtId="38" fontId="4" fillId="13" borderId="7" xfId="3" applyFont="1" applyFill="1" applyBorder="1" applyAlignment="1">
      <alignment horizontal="distributed" vertical="center"/>
    </xf>
    <xf numFmtId="38" fontId="8" fillId="0" borderId="7" xfId="3" applyFont="1" applyBorder="1" applyAlignment="1">
      <alignment horizontal="distributed" vertical="center"/>
    </xf>
    <xf numFmtId="38" fontId="8" fillId="0" borderId="7" xfId="3" applyFont="1" applyBorder="1" applyAlignment="1" applyProtection="1">
      <alignment horizontal="distributed" vertical="center"/>
      <protection locked="0"/>
    </xf>
    <xf numFmtId="38" fontId="8" fillId="0" borderId="40" xfId="3" applyFont="1" applyBorder="1" applyAlignment="1">
      <alignment horizontal="distributed" vertical="center"/>
    </xf>
    <xf numFmtId="38" fontId="8" fillId="0" borderId="7" xfId="3" applyFont="1" applyFill="1" applyBorder="1" applyAlignment="1" applyProtection="1">
      <alignment horizontal="distributed" vertical="center"/>
      <protection locked="0"/>
    </xf>
    <xf numFmtId="0" fontId="4" fillId="0" borderId="45" xfId="4" applyFont="1" applyBorder="1" applyAlignment="1">
      <alignment horizontal="center" vertical="center"/>
    </xf>
    <xf numFmtId="38" fontId="8" fillId="13" borderId="7" xfId="3" applyFont="1" applyFill="1" applyBorder="1" applyAlignment="1">
      <alignment horizontal="center" vertical="center"/>
    </xf>
    <xf numFmtId="38" fontId="8" fillId="13" borderId="37" xfId="3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4" fillId="13" borderId="7" xfId="4" applyFont="1" applyFill="1" applyBorder="1" applyAlignment="1">
      <alignment horizontal="distributed" vertical="center"/>
    </xf>
    <xf numFmtId="38" fontId="14" fillId="13" borderId="7" xfId="3" applyFont="1" applyFill="1" applyBorder="1" applyAlignment="1"/>
    <xf numFmtId="0" fontId="4" fillId="13" borderId="20" xfId="4" applyFont="1" applyFill="1" applyBorder="1" applyAlignment="1">
      <alignment horizontal="center" vertical="center"/>
    </xf>
    <xf numFmtId="38" fontId="14" fillId="13" borderId="7" xfId="4" applyNumberFormat="1" applyFont="1" applyFill="1" applyBorder="1"/>
    <xf numFmtId="0" fontId="4" fillId="0" borderId="27" xfId="4" applyFont="1" applyBorder="1" applyAlignment="1">
      <alignment horizontal="center" vertical="center"/>
    </xf>
    <xf numFmtId="0" fontId="4" fillId="13" borderId="27" xfId="4" applyFont="1" applyFill="1" applyBorder="1" applyAlignment="1">
      <alignment horizontal="center" vertical="center"/>
    </xf>
    <xf numFmtId="38" fontId="14" fillId="0" borderId="20" xfId="4" applyNumberFormat="1" applyFont="1" applyBorder="1"/>
    <xf numFmtId="0" fontId="4" fillId="13" borderId="53" xfId="4" applyFont="1" applyFill="1" applyBorder="1" applyAlignment="1">
      <alignment horizontal="center"/>
    </xf>
    <xf numFmtId="0" fontId="4" fillId="13" borderId="53" xfId="4" applyFont="1" applyFill="1" applyBorder="1" applyAlignment="1">
      <alignment horizontal="center" vertical="center"/>
    </xf>
    <xf numFmtId="0" fontId="4" fillId="0" borderId="53" xfId="4" applyFont="1" applyBorder="1" applyAlignment="1">
      <alignment horizontal="center" vertical="center"/>
    </xf>
    <xf numFmtId="38" fontId="8" fillId="13" borderId="36" xfId="3" applyFont="1" applyFill="1" applyBorder="1" applyAlignment="1">
      <alignment horizontal="center" vertical="center"/>
    </xf>
    <xf numFmtId="0" fontId="4" fillId="13" borderId="36" xfId="4" applyFont="1" applyFill="1" applyBorder="1" applyAlignment="1">
      <alignment horizontal="distributed" vertical="center"/>
    </xf>
    <xf numFmtId="0" fontId="14" fillId="0" borderId="20" xfId="4" applyFont="1" applyBorder="1" applyAlignment="1">
      <alignment vertical="center"/>
    </xf>
    <xf numFmtId="0" fontId="4" fillId="13" borderId="94" xfId="4" applyFont="1" applyFill="1" applyBorder="1" applyAlignment="1">
      <alignment horizontal="center" vertical="center"/>
    </xf>
    <xf numFmtId="38" fontId="4" fillId="0" borderId="53" xfId="3" applyFont="1" applyBorder="1" applyAlignment="1">
      <alignment horizontal="distributed" vertical="center"/>
    </xf>
    <xf numFmtId="0" fontId="8" fillId="0" borderId="53" xfId="4" applyFont="1" applyBorder="1" applyAlignment="1">
      <alignment horizontal="distributed" vertical="center"/>
    </xf>
    <xf numFmtId="0" fontId="29" fillId="0" borderId="0" xfId="4" applyFont="1" applyAlignment="1">
      <alignment horizontal="center"/>
    </xf>
    <xf numFmtId="38" fontId="14" fillId="0" borderId="117" xfId="3" applyFont="1" applyBorder="1" applyAlignment="1">
      <alignment vertical="center"/>
    </xf>
    <xf numFmtId="0" fontId="4" fillId="0" borderId="0" xfId="4" applyFont="1" applyAlignment="1">
      <alignment horizontal="distributed" vertical="center"/>
    </xf>
    <xf numFmtId="38" fontId="14" fillId="0" borderId="0" xfId="3" applyFont="1" applyBorder="1" applyAlignment="1">
      <alignment horizontal="right" vertical="center"/>
    </xf>
    <xf numFmtId="38" fontId="14" fillId="0" borderId="0" xfId="3" applyFont="1" applyBorder="1" applyAlignment="1"/>
    <xf numFmtId="0" fontId="4" fillId="0" borderId="117" xfId="4" applyFont="1" applyBorder="1" applyAlignment="1">
      <alignment horizontal="center" vertical="center"/>
    </xf>
    <xf numFmtId="38" fontId="4" fillId="0" borderId="117" xfId="3" applyFont="1" applyBorder="1" applyAlignment="1">
      <alignment horizontal="distributed" vertical="center"/>
    </xf>
    <xf numFmtId="38" fontId="4" fillId="0" borderId="53" xfId="3" applyFont="1" applyBorder="1" applyAlignment="1" applyProtection="1">
      <alignment horizontal="distributed" vertical="center" shrinkToFit="1"/>
      <protection locked="0"/>
    </xf>
    <xf numFmtId="38" fontId="4" fillId="0" borderId="53" xfId="3" applyFont="1" applyFill="1" applyBorder="1" applyAlignment="1">
      <alignment horizontal="distributed" vertical="center"/>
    </xf>
    <xf numFmtId="0" fontId="26" fillId="0" borderId="0" xfId="0" applyFont="1" applyAlignment="1">
      <alignment vertical="center" wrapText="1"/>
    </xf>
    <xf numFmtId="0" fontId="2" fillId="0" borderId="7" xfId="4" applyBorder="1" applyAlignment="1">
      <alignment vertical="center"/>
    </xf>
    <xf numFmtId="0" fontId="2" fillId="0" borderId="37" xfId="4" applyBorder="1" applyAlignment="1">
      <alignment vertical="center"/>
    </xf>
    <xf numFmtId="38" fontId="14" fillId="13" borderId="7" xfId="3" applyFont="1" applyFill="1" applyBorder="1" applyAlignment="1">
      <alignment horizontal="center" vertical="center"/>
    </xf>
    <xf numFmtId="38" fontId="8" fillId="0" borderId="20" xfId="3" applyFont="1" applyBorder="1" applyAlignment="1">
      <alignment horizontal="distributed" vertical="center"/>
    </xf>
    <xf numFmtId="0" fontId="4" fillId="0" borderId="39" xfId="4" applyFont="1" applyBorder="1" applyAlignment="1">
      <alignment horizontal="center" vertical="center"/>
    </xf>
    <xf numFmtId="0" fontId="2" fillId="0" borderId="0" xfId="4" applyAlignment="1">
      <alignment horizontal="center" vertical="center"/>
    </xf>
    <xf numFmtId="38" fontId="14" fillId="0" borderId="37" xfId="3" applyFont="1" applyBorder="1" applyAlignment="1" applyProtection="1">
      <alignment vertical="center"/>
      <protection locked="0"/>
    </xf>
    <xf numFmtId="38" fontId="4" fillId="0" borderId="27" xfId="3" applyFont="1" applyBorder="1" applyAlignment="1">
      <alignment horizontal="center" vertical="center" shrinkToFit="1"/>
    </xf>
    <xf numFmtId="0" fontId="4" fillId="0" borderId="20" xfId="4" applyFont="1" applyBorder="1" applyAlignment="1">
      <alignment horizontal="distributed" vertical="center"/>
    </xf>
    <xf numFmtId="38" fontId="4" fillId="0" borderId="53" xfId="3" applyFont="1" applyBorder="1" applyAlignment="1">
      <alignment horizontal="center" vertical="center" shrinkToFit="1"/>
    </xf>
    <xf numFmtId="38" fontId="51" fillId="0" borderId="7" xfId="3" applyFont="1" applyFill="1" applyBorder="1" applyAlignment="1">
      <alignment horizontal="right" vertical="center" shrinkToFit="1"/>
    </xf>
    <xf numFmtId="38" fontId="51" fillId="0" borderId="40" xfId="3" applyFont="1" applyFill="1" applyBorder="1" applyAlignment="1">
      <alignment horizontal="right" vertical="center" shrinkToFit="1"/>
    </xf>
    <xf numFmtId="38" fontId="51" fillId="0" borderId="7" xfId="3" applyFont="1" applyBorder="1" applyAlignment="1">
      <alignment horizontal="right" vertical="center" shrinkToFit="1"/>
    </xf>
    <xf numFmtId="38" fontId="51" fillId="0" borderId="7" xfId="3" applyFont="1" applyBorder="1" applyAlignment="1">
      <alignment vertical="center" shrinkToFit="1"/>
    </xf>
    <xf numFmtId="38" fontId="51" fillId="0" borderId="40" xfId="3" applyFont="1" applyBorder="1" applyAlignment="1">
      <alignment horizontal="right" vertical="center" shrinkToFit="1"/>
    </xf>
    <xf numFmtId="38" fontId="51" fillId="0" borderId="7" xfId="3" applyFont="1" applyFill="1" applyBorder="1" applyAlignment="1">
      <alignment vertical="center" shrinkToFit="1"/>
    </xf>
    <xf numFmtId="38" fontId="51" fillId="0" borderId="40" xfId="3" applyFont="1" applyBorder="1" applyAlignment="1">
      <alignment vertical="center" shrinkToFit="1"/>
    </xf>
    <xf numFmtId="38" fontId="51" fillId="0" borderId="7" xfId="4" applyNumberFormat="1" applyFont="1" applyBorder="1" applyAlignment="1">
      <alignment vertical="center" shrinkToFit="1"/>
    </xf>
    <xf numFmtId="38" fontId="51" fillId="0" borderId="37" xfId="4" applyNumberFormat="1" applyFont="1" applyBorder="1" applyAlignment="1">
      <alignment vertical="center" shrinkToFit="1"/>
    </xf>
    <xf numFmtId="38" fontId="51" fillId="0" borderId="37" xfId="3" applyFont="1" applyBorder="1" applyAlignment="1">
      <alignment vertical="center" shrinkToFit="1"/>
    </xf>
    <xf numFmtId="38" fontId="51" fillId="0" borderId="37" xfId="3" applyFont="1" applyBorder="1" applyAlignment="1">
      <alignment horizontal="right" vertical="center" shrinkToFit="1"/>
    </xf>
    <xf numFmtId="38" fontId="4" fillId="13" borderId="7" xfId="3" applyFont="1" applyFill="1" applyBorder="1" applyAlignment="1">
      <alignment horizontal="center" vertical="center" shrinkToFit="1"/>
    </xf>
    <xf numFmtId="38" fontId="13" fillId="0" borderId="20" xfId="3" applyFont="1" applyBorder="1" applyAlignment="1">
      <alignment horizontal="center"/>
    </xf>
    <xf numFmtId="0" fontId="17" fillId="0" borderId="34" xfId="4" applyFont="1" applyBorder="1" applyAlignment="1">
      <alignment horizontal="center" vertical="center"/>
    </xf>
    <xf numFmtId="38" fontId="4" fillId="0" borderId="34" xfId="2" applyFont="1" applyBorder="1" applyAlignment="1">
      <alignment horizontal="right" vertical="center"/>
    </xf>
    <xf numFmtId="56" fontId="15" fillId="16" borderId="58" xfId="4" applyNumberFormat="1" applyFont="1" applyFill="1" applyBorder="1" applyAlignment="1" applyProtection="1">
      <alignment horizontal="center" vertical="center"/>
      <protection locked="0"/>
    </xf>
    <xf numFmtId="56" fontId="15" fillId="16" borderId="59" xfId="4" applyNumberFormat="1" applyFont="1" applyFill="1" applyBorder="1" applyAlignment="1" applyProtection="1">
      <alignment horizontal="center" vertical="center"/>
      <protection locked="0"/>
    </xf>
    <xf numFmtId="0" fontId="13" fillId="16" borderId="54" xfId="4" applyFont="1" applyFill="1" applyBorder="1" applyAlignment="1" applyProtection="1">
      <alignment horizontal="center" vertical="center" shrinkToFit="1"/>
      <protection locked="0"/>
    </xf>
    <xf numFmtId="0" fontId="13" fillId="16" borderId="34" xfId="4" applyFont="1" applyFill="1" applyBorder="1" applyAlignment="1" applyProtection="1">
      <alignment horizontal="center" vertical="center" shrinkToFit="1"/>
      <protection locked="0"/>
    </xf>
    <xf numFmtId="0" fontId="13" fillId="16" borderId="55" xfId="4" applyFont="1" applyFill="1" applyBorder="1" applyAlignment="1" applyProtection="1">
      <alignment horizontal="center" vertical="center" shrinkToFit="1"/>
      <protection locked="0"/>
    </xf>
    <xf numFmtId="0" fontId="4" fillId="6" borderId="60" xfId="4" applyFont="1" applyFill="1" applyBorder="1" applyAlignment="1">
      <alignment horizontal="center" vertical="center"/>
    </xf>
    <xf numFmtId="0" fontId="4" fillId="6" borderId="46" xfId="4" applyFont="1" applyFill="1" applyBorder="1" applyAlignment="1">
      <alignment horizontal="center" vertical="center"/>
    </xf>
    <xf numFmtId="0" fontId="4" fillId="6" borderId="61" xfId="4" applyFont="1" applyFill="1" applyBorder="1" applyAlignment="1">
      <alignment horizontal="center" vertical="center"/>
    </xf>
    <xf numFmtId="0" fontId="4" fillId="16" borderId="54" xfId="4" applyFont="1" applyFill="1" applyBorder="1" applyAlignment="1" applyProtection="1">
      <alignment horizontal="center" vertical="center"/>
      <protection locked="0"/>
    </xf>
    <xf numFmtId="0" fontId="4" fillId="16" borderId="34" xfId="4" applyFont="1" applyFill="1" applyBorder="1" applyAlignment="1" applyProtection="1">
      <alignment horizontal="center" vertical="center"/>
      <protection locked="0"/>
    </xf>
    <xf numFmtId="0" fontId="4" fillId="16" borderId="55" xfId="4" applyFont="1" applyFill="1" applyBorder="1" applyAlignment="1" applyProtection="1">
      <alignment horizontal="center" vertical="center"/>
      <protection locked="0"/>
    </xf>
    <xf numFmtId="0" fontId="4" fillId="6" borderId="62" xfId="4" applyFont="1" applyFill="1" applyBorder="1" applyAlignment="1" applyProtection="1">
      <alignment horizontal="center" vertical="center"/>
      <protection locked="0"/>
    </xf>
    <xf numFmtId="0" fontId="4" fillId="6" borderId="42" xfId="4" applyFont="1" applyFill="1" applyBorder="1" applyAlignment="1" applyProtection="1">
      <alignment horizontal="center" vertical="center"/>
      <protection locked="0"/>
    </xf>
    <xf numFmtId="0" fontId="4" fillId="6" borderId="63" xfId="4" applyFont="1" applyFill="1" applyBorder="1" applyAlignment="1" applyProtection="1">
      <alignment horizontal="center" vertical="center"/>
      <protection locked="0"/>
    </xf>
    <xf numFmtId="0" fontId="14" fillId="16" borderId="60" xfId="1" applyFont="1" applyFill="1" applyBorder="1" applyAlignment="1" applyProtection="1">
      <alignment horizontal="center" vertical="center"/>
      <protection locked="0"/>
    </xf>
    <xf numFmtId="0" fontId="14" fillId="16" borderId="46" xfId="1" applyFont="1" applyFill="1" applyBorder="1" applyAlignment="1" applyProtection="1">
      <alignment horizontal="center" vertical="center"/>
      <protection locked="0"/>
    </xf>
    <xf numFmtId="0" fontId="14" fillId="16" borderId="61" xfId="1" applyFont="1" applyFill="1" applyBorder="1" applyAlignment="1" applyProtection="1">
      <alignment horizontal="center" vertical="center"/>
      <protection locked="0"/>
    </xf>
    <xf numFmtId="0" fontId="4" fillId="6" borderId="54" xfId="4" applyFont="1" applyFill="1" applyBorder="1" applyAlignment="1">
      <alignment horizontal="center" vertical="center"/>
    </xf>
    <xf numFmtId="0" fontId="4" fillId="6" borderId="34" xfId="4" applyFont="1" applyFill="1" applyBorder="1" applyAlignment="1">
      <alignment horizontal="center" vertical="center"/>
    </xf>
    <xf numFmtId="0" fontId="4" fillId="6" borderId="55" xfId="4" applyFont="1" applyFill="1" applyBorder="1" applyAlignment="1">
      <alignment horizontal="center" vertical="center"/>
    </xf>
    <xf numFmtId="0" fontId="4" fillId="16" borderId="60" xfId="4" applyFont="1" applyFill="1" applyBorder="1" applyAlignment="1" applyProtection="1">
      <alignment horizontal="center" vertical="center"/>
      <protection locked="0"/>
    </xf>
    <xf numFmtId="0" fontId="4" fillId="16" borderId="46" xfId="4" applyFont="1" applyFill="1" applyBorder="1" applyAlignment="1" applyProtection="1">
      <alignment horizontal="center" vertical="center"/>
      <protection locked="0"/>
    </xf>
    <xf numFmtId="0" fontId="4" fillId="16" borderId="61" xfId="4" applyFont="1" applyFill="1" applyBorder="1" applyAlignment="1" applyProtection="1">
      <alignment horizontal="center" vertical="center"/>
      <protection locked="0"/>
    </xf>
    <xf numFmtId="0" fontId="4" fillId="16" borderId="56" xfId="4" applyFont="1" applyFill="1" applyBorder="1" applyAlignment="1" applyProtection="1">
      <alignment horizontal="center" vertical="center"/>
      <protection locked="0"/>
    </xf>
    <xf numFmtId="0" fontId="4" fillId="16" borderId="45" xfId="4" applyFont="1" applyFill="1" applyBorder="1" applyAlignment="1" applyProtection="1">
      <alignment horizontal="center" vertical="center"/>
      <protection locked="0"/>
    </xf>
    <xf numFmtId="0" fontId="4" fillId="16" borderId="57" xfId="4" applyFont="1" applyFill="1" applyBorder="1" applyAlignment="1" applyProtection="1">
      <alignment horizontal="center" vertical="center"/>
      <protection locked="0"/>
    </xf>
    <xf numFmtId="0" fontId="4" fillId="6" borderId="64" xfId="4" applyFont="1" applyFill="1" applyBorder="1" applyAlignment="1">
      <alignment horizontal="center" vertical="center"/>
    </xf>
    <xf numFmtId="0" fontId="4" fillId="6" borderId="65" xfId="4" applyFont="1" applyFill="1" applyBorder="1" applyAlignment="1">
      <alignment horizontal="center" vertical="center"/>
    </xf>
    <xf numFmtId="0" fontId="4" fillId="6" borderId="66" xfId="4" applyFont="1" applyFill="1" applyBorder="1" applyAlignment="1">
      <alignment horizontal="center" vertical="center"/>
    </xf>
    <xf numFmtId="0" fontId="2" fillId="7" borderId="54" xfId="4" applyFill="1" applyBorder="1" applyAlignment="1">
      <alignment horizontal="center" vertical="center"/>
    </xf>
    <xf numFmtId="0" fontId="2" fillId="7" borderId="34" xfId="4" applyFill="1" applyBorder="1" applyAlignment="1">
      <alignment horizontal="center" vertical="center"/>
    </xf>
    <xf numFmtId="0" fontId="2" fillId="7" borderId="55" xfId="4" applyFill="1" applyBorder="1" applyAlignment="1">
      <alignment horizontal="center" vertical="center"/>
    </xf>
    <xf numFmtId="38" fontId="55" fillId="0" borderId="7" xfId="3" applyFont="1" applyBorder="1" applyAlignment="1">
      <alignment horizontal="distributed" vertical="center"/>
    </xf>
    <xf numFmtId="38" fontId="55" fillId="0" borderId="40" xfId="3" applyFont="1" applyBorder="1" applyAlignment="1">
      <alignment horizontal="distributed" vertical="center"/>
    </xf>
    <xf numFmtId="38" fontId="57" fillId="0" borderId="65" xfId="3" applyFont="1" applyBorder="1" applyAlignment="1" applyProtection="1">
      <alignment horizontal="center" vertical="center" wrapText="1"/>
      <protection locked="0"/>
    </xf>
    <xf numFmtId="38" fontId="49" fillId="0" borderId="0" xfId="3" applyFont="1" applyBorder="1" applyAlignment="1">
      <alignment horizontal="right"/>
    </xf>
    <xf numFmtId="38" fontId="55" fillId="10" borderId="7" xfId="3" applyFont="1" applyFill="1" applyBorder="1" applyAlignment="1">
      <alignment horizontal="center" vertical="center"/>
    </xf>
    <xf numFmtId="38" fontId="55" fillId="0" borderId="20" xfId="3" applyFont="1" applyBorder="1" applyAlignment="1">
      <alignment horizontal="distributed" vertical="center"/>
    </xf>
    <xf numFmtId="38" fontId="55" fillId="10" borderId="7" xfId="3" applyFont="1" applyFill="1" applyBorder="1" applyAlignment="1" applyProtection="1">
      <alignment horizontal="center" vertical="center"/>
      <protection locked="0"/>
    </xf>
    <xf numFmtId="38" fontId="55" fillId="0" borderId="27" xfId="3" applyFont="1" applyBorder="1" applyAlignment="1">
      <alignment horizontal="distributed" vertical="center"/>
    </xf>
    <xf numFmtId="38" fontId="55" fillId="0" borderId="53" xfId="3" applyFont="1" applyBorder="1" applyAlignment="1">
      <alignment horizontal="distributed" vertical="center"/>
    </xf>
    <xf numFmtId="38" fontId="55" fillId="10" borderId="67" xfId="3" applyFont="1" applyFill="1" applyBorder="1" applyAlignment="1">
      <alignment horizontal="center" vertical="center"/>
    </xf>
    <xf numFmtId="38" fontId="55" fillId="10" borderId="68" xfId="3" applyFont="1" applyFill="1" applyBorder="1" applyAlignment="1">
      <alignment horizontal="center" vertical="center"/>
    </xf>
    <xf numFmtId="38" fontId="55" fillId="10" borderId="73" xfId="3" applyFont="1" applyFill="1" applyBorder="1" applyAlignment="1">
      <alignment horizontal="center" vertical="center"/>
    </xf>
    <xf numFmtId="38" fontId="55" fillId="10" borderId="70" xfId="3" applyFont="1" applyFill="1" applyBorder="1" applyAlignment="1">
      <alignment horizontal="center" vertical="center"/>
    </xf>
    <xf numFmtId="38" fontId="55" fillId="10" borderId="71" xfId="3" applyFont="1" applyFill="1" applyBorder="1" applyAlignment="1">
      <alignment horizontal="center" vertical="center"/>
    </xf>
    <xf numFmtId="38" fontId="55" fillId="10" borderId="74" xfId="3" applyFont="1" applyFill="1" applyBorder="1" applyAlignment="1">
      <alignment horizontal="center" vertical="center"/>
    </xf>
    <xf numFmtId="38" fontId="55" fillId="0" borderId="27" xfId="3" applyFont="1" applyBorder="1" applyAlignment="1" applyProtection="1">
      <alignment horizontal="distributed" vertical="center"/>
      <protection locked="0"/>
    </xf>
    <xf numFmtId="38" fontId="55" fillId="0" borderId="53" xfId="3" applyFont="1" applyBorder="1" applyAlignment="1" applyProtection="1">
      <alignment horizontal="distributed" vertical="center"/>
      <protection locked="0"/>
    </xf>
    <xf numFmtId="38" fontId="55" fillId="10" borderId="69" xfId="3" applyFont="1" applyFill="1" applyBorder="1" applyAlignment="1">
      <alignment horizontal="center" vertical="center"/>
    </xf>
    <xf numFmtId="38" fontId="55" fillId="10" borderId="72" xfId="3" applyFont="1" applyFill="1" applyBorder="1" applyAlignment="1">
      <alignment horizontal="center" vertical="center"/>
    </xf>
    <xf numFmtId="38" fontId="55" fillId="0" borderId="7" xfId="3" applyFont="1" applyBorder="1" applyAlignment="1">
      <alignment horizontal="distributed"/>
    </xf>
    <xf numFmtId="38" fontId="55" fillId="10" borderId="67" xfId="3" applyFont="1" applyFill="1" applyBorder="1" applyAlignment="1">
      <alignment horizontal="center" vertical="distributed"/>
    </xf>
    <xf numFmtId="38" fontId="55" fillId="10" borderId="68" xfId="3" applyFont="1" applyFill="1" applyBorder="1" applyAlignment="1">
      <alignment horizontal="center" vertical="distributed"/>
    </xf>
    <xf numFmtId="38" fontId="55" fillId="10" borderId="69" xfId="3" applyFont="1" applyFill="1" applyBorder="1" applyAlignment="1">
      <alignment horizontal="center" vertical="distributed"/>
    </xf>
    <xf numFmtId="38" fontId="55" fillId="10" borderId="70" xfId="3" applyFont="1" applyFill="1" applyBorder="1" applyAlignment="1">
      <alignment horizontal="center" vertical="distributed"/>
    </xf>
    <xf numFmtId="38" fontId="55" fillId="10" borderId="71" xfId="3" applyFont="1" applyFill="1" applyBorder="1" applyAlignment="1">
      <alignment horizontal="center" vertical="distributed"/>
    </xf>
    <xf numFmtId="38" fontId="55" fillId="10" borderId="72" xfId="3" applyFont="1" applyFill="1" applyBorder="1" applyAlignment="1">
      <alignment horizontal="center" vertical="distributed"/>
    </xf>
    <xf numFmtId="38" fontId="55" fillId="10" borderId="67" xfId="3" applyFont="1" applyFill="1" applyBorder="1" applyAlignment="1">
      <alignment horizontal="center" vertical="center" shrinkToFit="1"/>
    </xf>
    <xf numFmtId="38" fontId="55" fillId="10" borderId="68" xfId="3" applyFont="1" applyFill="1" applyBorder="1" applyAlignment="1">
      <alignment horizontal="center" vertical="center" shrinkToFit="1"/>
    </xf>
    <xf numFmtId="38" fontId="55" fillId="10" borderId="73" xfId="3" applyFont="1" applyFill="1" applyBorder="1" applyAlignment="1">
      <alignment horizontal="center" vertical="center" shrinkToFit="1"/>
    </xf>
    <xf numFmtId="38" fontId="55" fillId="10" borderId="70" xfId="3" applyFont="1" applyFill="1" applyBorder="1" applyAlignment="1">
      <alignment horizontal="center" vertical="center" shrinkToFit="1"/>
    </xf>
    <xf numFmtId="38" fontId="55" fillId="10" borderId="71" xfId="3" applyFont="1" applyFill="1" applyBorder="1" applyAlignment="1">
      <alignment horizontal="center" vertical="center" shrinkToFit="1"/>
    </xf>
    <xf numFmtId="38" fontId="55" fillId="10" borderId="74" xfId="3" applyFont="1" applyFill="1" applyBorder="1" applyAlignment="1">
      <alignment horizontal="center" vertical="center" shrinkToFit="1"/>
    </xf>
    <xf numFmtId="38" fontId="55" fillId="10" borderId="37" xfId="3" applyFont="1" applyFill="1" applyBorder="1" applyAlignment="1">
      <alignment horizontal="center" vertical="center"/>
    </xf>
    <xf numFmtId="38" fontId="55" fillId="0" borderId="7" xfId="3" applyFont="1" applyBorder="1" applyAlignment="1" applyProtection="1">
      <alignment horizontal="distributed" vertical="center"/>
      <protection locked="0"/>
    </xf>
    <xf numFmtId="38" fontId="55" fillId="3" borderId="27" xfId="3" applyFont="1" applyFill="1" applyBorder="1" applyAlignment="1" applyProtection="1">
      <alignment horizontal="distributed" vertical="center"/>
      <protection locked="0"/>
    </xf>
    <xf numFmtId="38" fontId="55" fillId="3" borderId="53" xfId="3" applyFont="1" applyFill="1" applyBorder="1" applyAlignment="1" applyProtection="1">
      <alignment horizontal="distributed" vertical="center"/>
      <protection locked="0"/>
    </xf>
    <xf numFmtId="38" fontId="55" fillId="0" borderId="27" xfId="3" applyFont="1" applyFill="1" applyBorder="1" applyAlignment="1" applyProtection="1">
      <alignment horizontal="distributed" vertical="center"/>
      <protection locked="0"/>
    </xf>
    <xf numFmtId="38" fontId="55" fillId="0" borderId="53" xfId="3" applyFont="1" applyFill="1" applyBorder="1" applyAlignment="1" applyProtection="1">
      <alignment horizontal="distributed" vertical="center"/>
      <protection locked="0"/>
    </xf>
    <xf numFmtId="0" fontId="55" fillId="10" borderId="101" xfId="5" applyFont="1" applyFill="1" applyBorder="1" applyAlignment="1">
      <alignment horizontal="center" vertical="center"/>
    </xf>
    <xf numFmtId="0" fontId="55" fillId="10" borderId="44" xfId="5" applyFont="1" applyFill="1" applyBorder="1" applyAlignment="1">
      <alignment horizontal="center" vertical="center"/>
    </xf>
    <xf numFmtId="38" fontId="55" fillId="10" borderId="7" xfId="3" applyFont="1" applyFill="1" applyBorder="1" applyAlignment="1">
      <alignment horizontal="center" vertical="distributed"/>
    </xf>
    <xf numFmtId="38" fontId="43" fillId="0" borderId="0" xfId="3" applyFont="1" applyAlignment="1">
      <alignment horizontal="center"/>
    </xf>
    <xf numFmtId="38" fontId="45" fillId="0" borderId="0" xfId="3" applyFont="1" applyAlignment="1">
      <alignment horizontal="center" vertical="top" wrapText="1" shrinkToFit="1"/>
    </xf>
    <xf numFmtId="38" fontId="46" fillId="0" borderId="0" xfId="3" applyFont="1" applyBorder="1" applyAlignment="1">
      <alignment horizontal="center"/>
    </xf>
    <xf numFmtId="38" fontId="49" fillId="0" borderId="45" xfId="3" applyFont="1" applyBorder="1" applyAlignment="1">
      <alignment horizontal="left"/>
    </xf>
    <xf numFmtId="38" fontId="47" fillId="0" borderId="75" xfId="3" applyFont="1" applyBorder="1" applyAlignment="1">
      <alignment horizontal="center" shrinkToFit="1"/>
    </xf>
    <xf numFmtId="38" fontId="47" fillId="0" borderId="0" xfId="3" applyFont="1" applyBorder="1" applyAlignment="1">
      <alignment horizontal="center" shrinkToFit="1"/>
    </xf>
    <xf numFmtId="38" fontId="47" fillId="0" borderId="76" xfId="3" applyFont="1" applyBorder="1" applyAlignment="1">
      <alignment horizontal="center" shrinkToFit="1"/>
    </xf>
    <xf numFmtId="38" fontId="51" fillId="0" borderId="78" xfId="3" applyFont="1" applyBorder="1" applyAlignment="1">
      <alignment horizontal="center" vertical="center" textRotation="255"/>
    </xf>
    <xf numFmtId="38" fontId="51" fillId="0" borderId="79" xfId="3" applyFont="1" applyBorder="1" applyAlignment="1">
      <alignment horizontal="center" vertical="center" textRotation="255"/>
    </xf>
    <xf numFmtId="38" fontId="51" fillId="0" borderId="80" xfId="3" applyFont="1" applyBorder="1" applyAlignment="1">
      <alignment horizontal="center" vertical="center" textRotation="255"/>
    </xf>
    <xf numFmtId="38" fontId="51" fillId="0" borderId="81" xfId="3" applyFont="1" applyBorder="1" applyAlignment="1">
      <alignment horizontal="center" vertical="center" shrinkToFit="1"/>
    </xf>
    <xf numFmtId="38" fontId="51" fillId="0" borderId="65" xfId="3" applyFont="1" applyBorder="1" applyAlignment="1">
      <alignment horizontal="center" vertical="center" shrinkToFit="1"/>
    </xf>
    <xf numFmtId="38" fontId="51" fillId="0" borderId="66" xfId="3" applyFont="1" applyBorder="1" applyAlignment="1">
      <alignment horizontal="center" vertical="center" shrinkToFit="1"/>
    </xf>
    <xf numFmtId="38" fontId="51" fillId="0" borderId="75" xfId="3" applyFont="1" applyBorder="1" applyAlignment="1">
      <alignment horizontal="center" vertical="center" shrinkToFit="1"/>
    </xf>
    <xf numFmtId="38" fontId="51" fillId="0" borderId="0" xfId="3" applyFont="1" applyBorder="1" applyAlignment="1">
      <alignment horizontal="center" vertical="center" shrinkToFit="1"/>
    </xf>
    <xf numFmtId="38" fontId="51" fillId="0" borderId="76" xfId="3" applyFont="1" applyBorder="1" applyAlignment="1">
      <alignment horizontal="center" vertical="center" shrinkToFit="1"/>
    </xf>
    <xf numFmtId="38" fontId="52" fillId="0" borderId="54" xfId="3" applyFont="1" applyBorder="1" applyAlignment="1">
      <alignment horizontal="center" vertical="center"/>
    </xf>
    <xf numFmtId="38" fontId="52" fillId="0" borderId="34" xfId="3" applyFont="1" applyBorder="1" applyAlignment="1">
      <alignment horizontal="center" vertical="center"/>
    </xf>
    <xf numFmtId="38" fontId="52" fillId="0" borderId="82" xfId="3" applyFont="1" applyBorder="1" applyAlignment="1">
      <alignment horizontal="center" vertical="center"/>
    </xf>
    <xf numFmtId="38" fontId="52" fillId="0" borderId="83" xfId="3" applyFont="1" applyBorder="1" applyAlignment="1">
      <alignment horizontal="center" vertical="center"/>
    </xf>
    <xf numFmtId="176" fontId="52" fillId="0" borderId="47" xfId="3" applyNumberFormat="1" applyFont="1" applyBorder="1" applyAlignment="1" applyProtection="1">
      <alignment horizontal="center" vertical="center" shrinkToFit="1"/>
    </xf>
    <xf numFmtId="176" fontId="52" fillId="0" borderId="46" xfId="3" applyNumberFormat="1" applyFont="1" applyBorder="1" applyAlignment="1" applyProtection="1">
      <alignment horizontal="center" vertical="center" shrinkToFit="1"/>
    </xf>
    <xf numFmtId="176" fontId="52" fillId="0" borderId="13" xfId="3" applyNumberFormat="1" applyFont="1" applyBorder="1" applyAlignment="1" applyProtection="1">
      <alignment horizontal="center" vertical="center" shrinkToFit="1"/>
    </xf>
    <xf numFmtId="176" fontId="52" fillId="0" borderId="75" xfId="3" applyNumberFormat="1" applyFont="1" applyBorder="1" applyAlignment="1" applyProtection="1">
      <alignment horizontal="center" vertical="center" shrinkToFit="1"/>
    </xf>
    <xf numFmtId="176" fontId="52" fillId="0" borderId="0" xfId="3" applyNumberFormat="1" applyFont="1" applyBorder="1" applyAlignment="1" applyProtection="1">
      <alignment horizontal="center" vertical="center" shrinkToFit="1"/>
    </xf>
    <xf numFmtId="176" fontId="52" fillId="0" borderId="85" xfId="3" applyNumberFormat="1" applyFont="1" applyBorder="1" applyAlignment="1" applyProtection="1">
      <alignment horizontal="center" vertical="center" shrinkToFit="1"/>
    </xf>
    <xf numFmtId="176" fontId="52" fillId="0" borderId="77" xfId="3" applyNumberFormat="1" applyFont="1" applyBorder="1" applyAlignment="1" applyProtection="1">
      <alignment horizontal="center" vertical="center" shrinkToFit="1"/>
    </xf>
    <xf numFmtId="176" fontId="52" fillId="0" borderId="45" xfId="3" applyNumberFormat="1" applyFont="1" applyBorder="1" applyAlignment="1" applyProtection="1">
      <alignment horizontal="center" vertical="center" shrinkToFit="1"/>
    </xf>
    <xf numFmtId="176" fontId="52" fillId="0" borderId="86" xfId="3" applyNumberFormat="1" applyFont="1" applyBorder="1" applyAlignment="1" applyProtection="1">
      <alignment horizontal="center" vertical="center" shrinkToFit="1"/>
    </xf>
    <xf numFmtId="38" fontId="53" fillId="0" borderId="75" xfId="3" applyFont="1" applyBorder="1" applyAlignment="1">
      <alignment horizontal="center" vertical="center"/>
    </xf>
    <xf numFmtId="38" fontId="53" fillId="0" borderId="0" xfId="3" applyFont="1" applyBorder="1" applyAlignment="1">
      <alignment horizontal="center" vertical="center"/>
    </xf>
    <xf numFmtId="38" fontId="53" fillId="0" borderId="77" xfId="3" applyFont="1" applyBorder="1" applyAlignment="1">
      <alignment horizontal="center" vertical="center"/>
    </xf>
    <xf numFmtId="38" fontId="53" fillId="0" borderId="45" xfId="3" applyFont="1" applyBorder="1" applyAlignment="1">
      <alignment horizontal="center" vertical="center"/>
    </xf>
    <xf numFmtId="38" fontId="54" fillId="0" borderId="47" xfId="3" applyFont="1" applyBorder="1" applyAlignment="1">
      <alignment horizontal="center" shrinkToFit="1"/>
    </xf>
    <xf numFmtId="38" fontId="54" fillId="0" borderId="46" xfId="3" applyFont="1" applyBorder="1" applyAlignment="1">
      <alignment horizontal="center" shrinkToFit="1"/>
    </xf>
    <xf numFmtId="38" fontId="54" fillId="0" borderId="13" xfId="3" applyFont="1" applyBorder="1" applyAlignment="1">
      <alignment horizontal="center" shrinkToFit="1"/>
    </xf>
    <xf numFmtId="38" fontId="54" fillId="0" borderId="75" xfId="3" applyFont="1" applyBorder="1" applyAlignment="1">
      <alignment horizontal="center" shrinkToFit="1"/>
    </xf>
    <xf numFmtId="38" fontId="54" fillId="0" borderId="0" xfId="3" applyFont="1" applyBorder="1" applyAlignment="1">
      <alignment horizontal="center" shrinkToFit="1"/>
    </xf>
    <xf numFmtId="38" fontId="54" fillId="0" borderId="85" xfId="3" applyFont="1" applyBorder="1" applyAlignment="1">
      <alignment horizontal="center" shrinkToFit="1"/>
    </xf>
    <xf numFmtId="38" fontId="51" fillId="0" borderId="75" xfId="3" applyFont="1" applyBorder="1" applyAlignment="1">
      <alignment horizontal="center" shrinkToFit="1"/>
    </xf>
    <xf numFmtId="38" fontId="51" fillId="0" borderId="0" xfId="3" applyFont="1" applyBorder="1" applyAlignment="1">
      <alignment horizontal="center" shrinkToFit="1"/>
    </xf>
    <xf numFmtId="38" fontId="51" fillId="0" borderId="76" xfId="3" applyFont="1" applyBorder="1" applyAlignment="1">
      <alignment horizontal="center" shrinkToFit="1"/>
    </xf>
    <xf numFmtId="38" fontId="50" fillId="0" borderId="45" xfId="3" applyFont="1" applyBorder="1" applyAlignment="1">
      <alignment horizontal="right"/>
    </xf>
    <xf numFmtId="38" fontId="49" fillId="0" borderId="87" xfId="3" applyFont="1" applyBorder="1" applyAlignment="1">
      <alignment horizontal="center" vertical="center"/>
    </xf>
    <xf numFmtId="38" fontId="49" fillId="0" borderId="88" xfId="3" applyFont="1" applyBorder="1" applyAlignment="1">
      <alignment horizontal="center" vertical="center"/>
    </xf>
    <xf numFmtId="38" fontId="49" fillId="0" borderId="54" xfId="3" applyFont="1" applyBorder="1" applyAlignment="1">
      <alignment horizontal="center" vertical="center"/>
    </xf>
    <xf numFmtId="38" fontId="49" fillId="0" borderId="34" xfId="3" applyFont="1" applyBorder="1" applyAlignment="1">
      <alignment horizontal="center" vertical="center"/>
    </xf>
    <xf numFmtId="38" fontId="47" fillId="0" borderId="77" xfId="3" applyFont="1" applyBorder="1" applyAlignment="1">
      <alignment horizontal="center" vertical="top" shrinkToFit="1"/>
    </xf>
    <xf numFmtId="38" fontId="47" fillId="0" borderId="45" xfId="3" applyFont="1" applyBorder="1" applyAlignment="1">
      <alignment horizontal="center" vertical="top" shrinkToFit="1"/>
    </xf>
    <xf numFmtId="38" fontId="47" fillId="0" borderId="57" xfId="3" applyFont="1" applyBorder="1" applyAlignment="1">
      <alignment horizontal="center" vertical="top" shrinkToFit="1"/>
    </xf>
    <xf numFmtId="38" fontId="51" fillId="0" borderId="81" xfId="3" applyFont="1" applyBorder="1" applyAlignment="1">
      <alignment horizontal="center" vertical="center" wrapText="1"/>
    </xf>
    <xf numFmtId="38" fontId="51" fillId="0" borderId="65" xfId="3" applyFont="1" applyBorder="1" applyAlignment="1">
      <alignment horizontal="center" vertical="center" wrapText="1"/>
    </xf>
    <xf numFmtId="38" fontId="51" fillId="0" borderId="84" xfId="3" applyFont="1" applyBorder="1" applyAlignment="1">
      <alignment horizontal="center" vertical="center" wrapText="1"/>
    </xf>
    <xf numFmtId="38" fontId="51" fillId="0" borderId="75" xfId="3" applyFont="1" applyBorder="1" applyAlignment="1">
      <alignment horizontal="center" vertical="center" wrapText="1"/>
    </xf>
    <xf numFmtId="38" fontId="51" fillId="0" borderId="0" xfId="3" applyFont="1" applyBorder="1" applyAlignment="1">
      <alignment horizontal="center" vertical="center" wrapText="1"/>
    </xf>
    <xf numFmtId="38" fontId="51" fillId="0" borderId="85" xfId="3" applyFont="1" applyBorder="1" applyAlignment="1">
      <alignment horizontal="center" vertical="center" wrapText="1"/>
    </xf>
    <xf numFmtId="38" fontId="51" fillId="0" borderId="77" xfId="3" applyFont="1" applyBorder="1" applyAlignment="1">
      <alignment horizontal="center" vertical="center" wrapText="1"/>
    </xf>
    <xf numFmtId="38" fontId="51" fillId="0" borderId="45" xfId="3" applyFont="1" applyBorder="1" applyAlignment="1">
      <alignment horizontal="center" vertical="center" wrapText="1"/>
    </xf>
    <xf numFmtId="38" fontId="51" fillId="0" borderId="86" xfId="3" applyFont="1" applyBorder="1" applyAlignment="1">
      <alignment horizontal="center" vertical="center" wrapText="1"/>
    </xf>
    <xf numFmtId="38" fontId="49" fillId="0" borderId="89" xfId="3" applyFont="1" applyBorder="1" applyAlignment="1">
      <alignment horizontal="center" vertical="center"/>
    </xf>
    <xf numFmtId="38" fontId="49" fillId="0" borderId="4" xfId="3" applyFont="1" applyBorder="1" applyAlignment="1">
      <alignment horizontal="center" vertical="center"/>
    </xf>
    <xf numFmtId="38" fontId="49" fillId="0" borderId="81" xfId="3" applyFont="1" applyBorder="1" applyAlignment="1">
      <alignment horizontal="center" vertical="center"/>
    </xf>
    <xf numFmtId="38" fontId="49" fillId="0" borderId="65" xfId="3" applyFont="1" applyBorder="1" applyAlignment="1">
      <alignment horizontal="center" vertical="center"/>
    </xf>
    <xf numFmtId="38" fontId="49" fillId="0" borderId="84" xfId="3" applyFont="1" applyBorder="1" applyAlignment="1">
      <alignment horizontal="center" vertical="center"/>
    </xf>
    <xf numFmtId="38" fontId="49" fillId="0" borderId="90" xfId="3" applyFont="1" applyBorder="1" applyAlignment="1">
      <alignment horizontal="center" vertical="center"/>
    </xf>
    <xf numFmtId="38" fontId="49" fillId="0" borderId="43" xfId="3" applyFont="1" applyBorder="1" applyAlignment="1">
      <alignment horizontal="center" vertical="center"/>
    </xf>
    <xf numFmtId="38" fontId="49" fillId="0" borderId="91" xfId="3" applyFont="1" applyBorder="1" applyAlignment="1">
      <alignment horizontal="center" vertical="center"/>
    </xf>
    <xf numFmtId="38" fontId="51" fillId="0" borderId="84" xfId="3" applyFont="1" applyBorder="1" applyAlignment="1">
      <alignment horizontal="center" vertical="center" textRotation="255"/>
    </xf>
    <xf numFmtId="38" fontId="51" fillId="0" borderId="85" xfId="3" applyFont="1" applyBorder="1" applyAlignment="1">
      <alignment horizontal="center" vertical="center" textRotation="255"/>
    </xf>
    <xf numFmtId="38" fontId="51" fillId="0" borderId="86" xfId="3" applyFont="1" applyBorder="1" applyAlignment="1">
      <alignment horizontal="center" vertical="center" textRotation="255"/>
    </xf>
    <xf numFmtId="38" fontId="54" fillId="0" borderId="77" xfId="3" applyFont="1" applyBorder="1" applyAlignment="1">
      <alignment horizontal="center" shrinkToFit="1"/>
    </xf>
    <xf numFmtId="38" fontId="54" fillId="0" borderId="45" xfId="3" applyFont="1" applyBorder="1" applyAlignment="1">
      <alignment horizontal="center" shrinkToFit="1"/>
    </xf>
    <xf numFmtId="38" fontId="54" fillId="0" borderId="86" xfId="3" applyFont="1" applyBorder="1" applyAlignment="1">
      <alignment horizontal="center" shrinkToFit="1"/>
    </xf>
    <xf numFmtId="0" fontId="4" fillId="0" borderId="40" xfId="4" applyFont="1" applyBorder="1" applyAlignment="1">
      <alignment horizontal="distributed" vertical="center"/>
    </xf>
    <xf numFmtId="0" fontId="4" fillId="0" borderId="7" xfId="4" applyFont="1" applyBorder="1" applyAlignment="1">
      <alignment horizontal="distributed" vertical="center"/>
    </xf>
    <xf numFmtId="0" fontId="4" fillId="7" borderId="67" xfId="4" applyFont="1" applyFill="1" applyBorder="1" applyAlignment="1">
      <alignment horizontal="center" vertical="center"/>
    </xf>
    <xf numFmtId="0" fontId="0" fillId="7" borderId="68" xfId="0" applyFill="1" applyBorder="1">
      <alignment vertical="center"/>
    </xf>
    <xf numFmtId="0" fontId="0" fillId="7" borderId="69" xfId="0" applyFill="1" applyBorder="1">
      <alignment vertical="center"/>
    </xf>
    <xf numFmtId="0" fontId="0" fillId="7" borderId="70" xfId="0" applyFill="1" applyBorder="1">
      <alignment vertical="center"/>
    </xf>
    <xf numFmtId="0" fontId="0" fillId="7" borderId="71" xfId="0" applyFill="1" applyBorder="1">
      <alignment vertical="center"/>
    </xf>
    <xf numFmtId="0" fontId="0" fillId="7" borderId="72" xfId="0" applyFill="1" applyBorder="1">
      <alignment vertical="center"/>
    </xf>
    <xf numFmtId="0" fontId="4" fillId="0" borderId="39" xfId="4" applyFont="1" applyBorder="1" applyAlignment="1">
      <alignment horizontal="distributed" vertical="center"/>
    </xf>
    <xf numFmtId="0" fontId="4" fillId="0" borderId="27" xfId="4" applyFont="1" applyBorder="1" applyAlignment="1">
      <alignment horizontal="distributed" vertical="center"/>
    </xf>
    <xf numFmtId="0" fontId="4" fillId="0" borderId="53" xfId="4" applyFont="1" applyBorder="1" applyAlignment="1">
      <alignment horizontal="distributed" vertical="center"/>
    </xf>
    <xf numFmtId="38" fontId="8" fillId="7" borderId="67" xfId="3" applyFont="1" applyFill="1" applyBorder="1" applyAlignment="1" applyProtection="1">
      <alignment horizontal="center" vertical="center"/>
      <protection locked="0"/>
    </xf>
    <xf numFmtId="38" fontId="8" fillId="7" borderId="68" xfId="3" applyFont="1" applyFill="1" applyBorder="1" applyAlignment="1" applyProtection="1">
      <alignment horizontal="center" vertical="center"/>
      <protection locked="0"/>
    </xf>
    <xf numFmtId="38" fontId="8" fillId="7" borderId="69" xfId="3" applyFont="1" applyFill="1" applyBorder="1" applyAlignment="1" applyProtection="1">
      <alignment horizontal="center" vertical="center"/>
      <protection locked="0"/>
    </xf>
    <xf numFmtId="38" fontId="8" fillId="7" borderId="70" xfId="3" applyFont="1" applyFill="1" applyBorder="1" applyAlignment="1" applyProtection="1">
      <alignment horizontal="center" vertical="center"/>
      <protection locked="0"/>
    </xf>
    <xf numFmtId="38" fontId="8" fillId="7" borderId="71" xfId="3" applyFont="1" applyFill="1" applyBorder="1" applyAlignment="1" applyProtection="1">
      <alignment horizontal="center" vertical="center"/>
      <protection locked="0"/>
    </xf>
    <xf numFmtId="38" fontId="8" fillId="7" borderId="72" xfId="3" applyFont="1" applyFill="1" applyBorder="1" applyAlignment="1" applyProtection="1">
      <alignment horizontal="center" vertical="center"/>
      <protection locked="0"/>
    </xf>
    <xf numFmtId="0" fontId="0" fillId="7" borderId="68" xfId="0" applyFill="1" applyBorder="1" applyAlignment="1">
      <alignment horizontal="center" vertical="center"/>
    </xf>
    <xf numFmtId="0" fontId="0" fillId="7" borderId="69" xfId="0" applyFill="1" applyBorder="1" applyAlignment="1">
      <alignment horizontal="center" vertical="center"/>
    </xf>
    <xf numFmtId="0" fontId="0" fillId="7" borderId="11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116" xfId="0" applyFill="1" applyBorder="1" applyAlignment="1">
      <alignment horizontal="center" vertical="center"/>
    </xf>
    <xf numFmtId="38" fontId="8" fillId="7" borderId="35" xfId="3" applyFont="1" applyFill="1" applyBorder="1" applyAlignment="1" applyProtection="1">
      <alignment horizontal="center" vertical="center"/>
      <protection locked="0"/>
    </xf>
    <xf numFmtId="38" fontId="8" fillId="7" borderId="7" xfId="3" applyFont="1" applyFill="1" applyBorder="1" applyAlignment="1" applyProtection="1">
      <alignment horizontal="center" vertical="center"/>
      <protection locked="0"/>
    </xf>
    <xf numFmtId="0" fontId="34" fillId="7" borderId="7" xfId="0" applyFont="1" applyFill="1" applyBorder="1">
      <alignment vertical="center"/>
    </xf>
    <xf numFmtId="38" fontId="4" fillId="0" borderId="7" xfId="3" applyFont="1" applyBorder="1" applyAlignment="1">
      <alignment horizontal="distributed" vertical="center"/>
    </xf>
    <xf numFmtId="0" fontId="26" fillId="0" borderId="7" xfId="0" applyFont="1" applyBorder="1" applyAlignment="1">
      <alignment horizontal="distributed" vertical="center"/>
    </xf>
    <xf numFmtId="38" fontId="4" fillId="0" borderId="53" xfId="3" applyFont="1" applyBorder="1" applyAlignment="1" applyProtection="1">
      <alignment horizontal="distributed" vertical="center"/>
      <protection locked="0"/>
    </xf>
    <xf numFmtId="38" fontId="4" fillId="0" borderId="7" xfId="3" applyFont="1" applyBorder="1" applyAlignment="1" applyProtection="1">
      <alignment horizontal="distributed" vertical="center"/>
      <protection locked="0"/>
    </xf>
    <xf numFmtId="38" fontId="8" fillId="7" borderId="68" xfId="3" applyFont="1" applyFill="1" applyBorder="1" applyAlignment="1">
      <alignment horizontal="center" vertical="center"/>
    </xf>
    <xf numFmtId="38" fontId="8" fillId="7" borderId="69" xfId="3" applyFont="1" applyFill="1" applyBorder="1" applyAlignment="1">
      <alignment horizontal="center" vertical="center"/>
    </xf>
    <xf numFmtId="38" fontId="8" fillId="7" borderId="71" xfId="3" applyFont="1" applyFill="1" applyBorder="1" applyAlignment="1">
      <alignment horizontal="center" vertical="center"/>
    </xf>
    <xf numFmtId="38" fontId="8" fillId="7" borderId="72" xfId="3" applyFont="1" applyFill="1" applyBorder="1" applyAlignment="1">
      <alignment horizontal="center" vertical="center"/>
    </xf>
    <xf numFmtId="38" fontId="8" fillId="7" borderId="53" xfId="3" applyFont="1" applyFill="1" applyBorder="1" applyAlignment="1">
      <alignment horizontal="center" vertical="center"/>
    </xf>
    <xf numFmtId="38" fontId="8" fillId="7" borderId="7" xfId="3" applyFont="1" applyFill="1" applyBorder="1" applyAlignment="1">
      <alignment horizontal="center" vertical="center"/>
    </xf>
    <xf numFmtId="38" fontId="8" fillId="7" borderId="115" xfId="3" applyFont="1" applyFill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0" fillId="0" borderId="116" xfId="0" applyBorder="1">
      <alignment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38" fontId="4" fillId="0" borderId="27" xfId="3" applyFont="1" applyBorder="1" applyAlignment="1">
      <alignment horizontal="center" vertical="center"/>
    </xf>
    <xf numFmtId="38" fontId="4" fillId="0" borderId="53" xfId="3" applyFont="1" applyBorder="1" applyAlignment="1">
      <alignment horizontal="center" vertical="center"/>
    </xf>
    <xf numFmtId="38" fontId="8" fillId="7" borderId="67" xfId="3" applyFont="1" applyFill="1" applyBorder="1" applyAlignment="1">
      <alignment horizontal="center" vertical="center"/>
    </xf>
    <xf numFmtId="0" fontId="0" fillId="0" borderId="68" xfId="0" applyBorder="1">
      <alignment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0" fontId="4" fillId="0" borderId="69" xfId="4" applyFont="1" applyBorder="1" applyAlignment="1">
      <alignment horizontal="distributed" vertical="center"/>
    </xf>
    <xf numFmtId="0" fontId="4" fillId="0" borderId="20" xfId="4" applyFont="1" applyBorder="1" applyAlignment="1">
      <alignment horizontal="distributed" vertical="center"/>
    </xf>
    <xf numFmtId="38" fontId="14" fillId="0" borderId="27" xfId="3" applyFont="1" applyBorder="1" applyAlignment="1">
      <alignment vertical="center"/>
    </xf>
    <xf numFmtId="38" fontId="14" fillId="0" borderId="53" xfId="3" applyFont="1" applyBorder="1" applyAlignment="1">
      <alignment vertical="center"/>
    </xf>
    <xf numFmtId="0" fontId="0" fillId="0" borderId="69" xfId="0" applyBorder="1">
      <alignment vertical="center"/>
    </xf>
    <xf numFmtId="38" fontId="4" fillId="0" borderId="27" xfId="3" applyFont="1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53" xfId="0" applyBorder="1">
      <alignment vertical="center"/>
    </xf>
    <xf numFmtId="38" fontId="14" fillId="0" borderId="27" xfId="3" applyFont="1" applyBorder="1" applyAlignment="1"/>
    <xf numFmtId="38" fontId="14" fillId="0" borderId="53" xfId="3" applyFont="1" applyBorder="1" applyAlignment="1"/>
    <xf numFmtId="38" fontId="8" fillId="7" borderId="67" xfId="3" applyFont="1" applyFill="1" applyBorder="1" applyAlignment="1" applyProtection="1">
      <alignment horizontal="center" vertical="distributed"/>
      <protection locked="0"/>
    </xf>
    <xf numFmtId="0" fontId="0" fillId="0" borderId="68" xfId="0" applyBorder="1" applyAlignment="1">
      <alignment horizontal="center" vertical="distributed"/>
    </xf>
    <xf numFmtId="0" fontId="0" fillId="0" borderId="69" xfId="0" applyBorder="1" applyAlignment="1">
      <alignment horizontal="center" vertical="distributed"/>
    </xf>
    <xf numFmtId="0" fontId="0" fillId="0" borderId="70" xfId="0" applyBorder="1" applyAlignment="1">
      <alignment horizontal="center" vertical="distributed"/>
    </xf>
    <xf numFmtId="0" fontId="0" fillId="0" borderId="71" xfId="0" applyBorder="1" applyAlignment="1">
      <alignment horizontal="center" vertical="distributed"/>
    </xf>
    <xf numFmtId="0" fontId="0" fillId="0" borderId="72" xfId="0" applyBorder="1" applyAlignment="1">
      <alignment horizontal="center" vertical="distributed"/>
    </xf>
    <xf numFmtId="38" fontId="4" fillId="0" borderId="40" xfId="3" applyFont="1" applyBorder="1" applyAlignment="1">
      <alignment horizontal="distributed" vertical="center"/>
    </xf>
    <xf numFmtId="38" fontId="4" fillId="0" borderId="27" xfId="3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41" fillId="0" borderId="53" xfId="0" applyFont="1" applyBorder="1">
      <alignment vertical="center"/>
    </xf>
    <xf numFmtId="38" fontId="4" fillId="0" borderId="7" xfId="3" applyFont="1" applyBorder="1" applyAlignment="1">
      <alignment horizontal="center" vertical="center" shrinkToFit="1"/>
    </xf>
    <xf numFmtId="0" fontId="8" fillId="7" borderId="7" xfId="4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13" fillId="0" borderId="78" xfId="4" applyFont="1" applyBorder="1" applyAlignment="1">
      <alignment horizontal="center" vertical="center" textRotation="255"/>
    </xf>
    <xf numFmtId="0" fontId="26" fillId="0" borderId="79" xfId="0" applyFont="1" applyBorder="1" applyAlignment="1">
      <alignment horizontal="center" vertical="center" textRotation="255"/>
    </xf>
    <xf numFmtId="0" fontId="26" fillId="0" borderId="108" xfId="0" applyFont="1" applyBorder="1" applyAlignment="1">
      <alignment horizontal="center" vertical="center" textRotation="255"/>
    </xf>
    <xf numFmtId="0" fontId="4" fillId="0" borderId="81" xfId="4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176" fontId="27" fillId="0" borderId="75" xfId="0" applyNumberFormat="1" applyFont="1" applyBorder="1" applyAlignment="1">
      <alignment horizontal="center" vertical="center"/>
    </xf>
    <xf numFmtId="176" fontId="27" fillId="0" borderId="0" xfId="0" applyNumberFormat="1" applyFont="1" applyAlignment="1">
      <alignment horizontal="center" vertical="center"/>
    </xf>
    <xf numFmtId="176" fontId="27" fillId="0" borderId="85" xfId="0" applyNumberFormat="1" applyFont="1" applyBorder="1" applyAlignment="1">
      <alignment horizontal="center" vertical="center"/>
    </xf>
    <xf numFmtId="176" fontId="27" fillId="0" borderId="90" xfId="0" applyNumberFormat="1" applyFont="1" applyBorder="1" applyAlignment="1">
      <alignment horizontal="center" vertical="center"/>
    </xf>
    <xf numFmtId="176" fontId="27" fillId="0" borderId="43" xfId="0" applyNumberFormat="1" applyFont="1" applyBorder="1" applyAlignment="1">
      <alignment horizontal="center" vertical="center"/>
    </xf>
    <xf numFmtId="176" fontId="27" fillId="0" borderId="91" xfId="0" applyNumberFormat="1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84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85" xfId="0" applyFont="1" applyBorder="1" applyAlignment="1">
      <alignment horizontal="center" vertical="center" wrapText="1"/>
    </xf>
    <xf numFmtId="38" fontId="27" fillId="0" borderId="47" xfId="0" applyNumberFormat="1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38" fontId="30" fillId="0" borderId="75" xfId="3" applyFont="1" applyBorder="1" applyAlignment="1" applyProtection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90" xfId="0" applyFont="1" applyBorder="1" applyAlignment="1">
      <alignment horizontal="center" vertical="center" shrinkToFit="1"/>
    </xf>
    <xf numFmtId="0" fontId="30" fillId="0" borderId="43" xfId="0" applyFont="1" applyBorder="1" applyAlignment="1">
      <alignment horizontal="center" vertical="center" shrinkToFit="1"/>
    </xf>
    <xf numFmtId="0" fontId="4" fillId="0" borderId="0" xfId="4" applyFont="1" applyAlignment="1">
      <alignment horizontal="distributed" vertical="center"/>
    </xf>
    <xf numFmtId="0" fontId="29" fillId="0" borderId="65" xfId="4" applyFont="1" applyBorder="1" applyAlignment="1">
      <alignment horizontal="center"/>
    </xf>
    <xf numFmtId="0" fontId="0" fillId="0" borderId="65" xfId="0" applyBorder="1">
      <alignment vertical="center"/>
    </xf>
    <xf numFmtId="0" fontId="34" fillId="7" borderId="67" xfId="0" applyFont="1" applyFill="1" applyBorder="1" applyAlignment="1">
      <alignment horizontal="center" vertical="center"/>
    </xf>
    <xf numFmtId="0" fontId="34" fillId="0" borderId="68" xfId="0" applyFont="1" applyBorder="1">
      <alignment vertical="center"/>
    </xf>
    <xf numFmtId="0" fontId="34" fillId="0" borderId="73" xfId="0" applyFont="1" applyBorder="1">
      <alignment vertical="center"/>
    </xf>
    <xf numFmtId="0" fontId="34" fillId="0" borderId="70" xfId="0" applyFont="1" applyBorder="1">
      <alignment vertical="center"/>
    </xf>
    <xf numFmtId="0" fontId="34" fillId="0" borderId="71" xfId="0" applyFont="1" applyBorder="1">
      <alignment vertical="center"/>
    </xf>
    <xf numFmtId="0" fontId="34" fillId="0" borderId="74" xfId="0" applyFont="1" applyBorder="1">
      <alignment vertical="center"/>
    </xf>
    <xf numFmtId="0" fontId="8" fillId="7" borderId="115" xfId="4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6" fillId="0" borderId="40" xfId="0" applyFont="1" applyBorder="1" applyAlignment="1">
      <alignment horizontal="distributed" vertical="center"/>
    </xf>
    <xf numFmtId="0" fontId="34" fillId="7" borderId="115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16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38" fontId="14" fillId="0" borderId="114" xfId="3" applyFont="1" applyBorder="1" applyAlignment="1">
      <alignment vertical="center"/>
    </xf>
    <xf numFmtId="38" fontId="14" fillId="0" borderId="100" xfId="3" applyFont="1" applyBorder="1" applyAlignment="1">
      <alignment vertical="center"/>
    </xf>
    <xf numFmtId="38" fontId="12" fillId="0" borderId="45" xfId="3" applyFont="1" applyBorder="1" applyAlignment="1">
      <alignment horizontal="left" vertical="top" wrapText="1"/>
    </xf>
    <xf numFmtId="0" fontId="2" fillId="0" borderId="75" xfId="4" applyBorder="1" applyAlignment="1">
      <alignment horizontal="center" vertical="center"/>
    </xf>
    <xf numFmtId="0" fontId="26" fillId="0" borderId="0" xfId="0" applyFont="1">
      <alignment vertical="center"/>
    </xf>
    <xf numFmtId="0" fontId="26" fillId="0" borderId="76" xfId="0" applyFont="1" applyBorder="1">
      <alignment vertical="center"/>
    </xf>
    <xf numFmtId="38" fontId="4" fillId="0" borderId="0" xfId="3" applyFont="1" applyBorder="1" applyAlignment="1">
      <alignment horizontal="right"/>
    </xf>
    <xf numFmtId="38" fontId="33" fillId="0" borderId="45" xfId="3" applyFont="1" applyBorder="1" applyAlignment="1">
      <alignment horizontal="center" vertical="center"/>
    </xf>
    <xf numFmtId="0" fontId="2" fillId="0" borderId="90" xfId="4" applyBorder="1" applyAlignment="1">
      <alignment horizontal="center" vertical="center"/>
    </xf>
    <xf numFmtId="0" fontId="26" fillId="0" borderId="43" xfId="0" applyFont="1" applyBorder="1">
      <alignment vertical="center"/>
    </xf>
    <xf numFmtId="0" fontId="26" fillId="0" borderId="107" xfId="0" applyFont="1" applyBorder="1">
      <alignment vertical="center"/>
    </xf>
    <xf numFmtId="38" fontId="30" fillId="0" borderId="47" xfId="3" applyFont="1" applyBorder="1" applyAlignment="1" applyProtection="1">
      <alignment horizontal="center" vertical="center" shrinkToFit="1"/>
    </xf>
    <xf numFmtId="0" fontId="30" fillId="0" borderId="46" xfId="0" applyFont="1" applyBorder="1" applyAlignment="1">
      <alignment horizontal="center" vertical="center" shrinkToFit="1"/>
    </xf>
    <xf numFmtId="0" fontId="30" fillId="0" borderId="75" xfId="0" applyFont="1" applyBorder="1" applyAlignment="1">
      <alignment horizontal="center" vertical="center" shrinkToFit="1"/>
    </xf>
    <xf numFmtId="38" fontId="8" fillId="7" borderId="0" xfId="3" applyFont="1" applyFill="1" applyBorder="1" applyAlignment="1" applyProtection="1">
      <alignment horizontal="center" vertical="center"/>
      <protection locked="0"/>
    </xf>
    <xf numFmtId="38" fontId="8" fillId="7" borderId="116" xfId="3" applyFont="1" applyFill="1" applyBorder="1" applyAlignment="1" applyProtection="1">
      <alignment horizontal="center" vertical="center"/>
      <protection locked="0"/>
    </xf>
    <xf numFmtId="0" fontId="13" fillId="0" borderId="75" xfId="4" applyFont="1" applyBorder="1" applyAlignment="1">
      <alignment horizontal="center" vertical="center"/>
    </xf>
    <xf numFmtId="38" fontId="14" fillId="0" borderId="70" xfId="3" applyFont="1" applyBorder="1" applyAlignment="1">
      <alignment vertical="center"/>
    </xf>
    <xf numFmtId="38" fontId="14" fillId="0" borderId="72" xfId="3" applyFont="1" applyBorder="1" applyAlignment="1">
      <alignment vertical="center"/>
    </xf>
    <xf numFmtId="0" fontId="13" fillId="0" borderId="81" xfId="4" applyFont="1" applyBorder="1" applyAlignment="1">
      <alignment horizontal="center" vertical="center"/>
    </xf>
    <xf numFmtId="0" fontId="26" fillId="0" borderId="65" xfId="0" applyFont="1" applyBorder="1">
      <alignment vertical="center"/>
    </xf>
    <xf numFmtId="0" fontId="26" fillId="0" borderId="66" xfId="0" applyFont="1" applyBorder="1">
      <alignment vertical="center"/>
    </xf>
    <xf numFmtId="0" fontId="26" fillId="0" borderId="75" xfId="0" applyFont="1" applyBorder="1">
      <alignment vertical="center"/>
    </xf>
    <xf numFmtId="0" fontId="8" fillId="7" borderId="97" xfId="5" applyFont="1" applyFill="1" applyBorder="1" applyAlignment="1">
      <alignment horizontal="center" vertical="center"/>
    </xf>
    <xf numFmtId="0" fontId="8" fillId="7" borderId="0" xfId="5" applyFont="1" applyFill="1" applyAlignment="1">
      <alignment horizontal="center" vertical="center"/>
    </xf>
    <xf numFmtId="0" fontId="26" fillId="0" borderId="116" xfId="0" applyFont="1" applyBorder="1" applyAlignment="1">
      <alignment horizontal="center" vertical="center"/>
    </xf>
    <xf numFmtId="0" fontId="30" fillId="0" borderId="90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91" xfId="0" applyFont="1" applyBorder="1" applyAlignment="1">
      <alignment horizontal="center" vertical="center" wrapText="1"/>
    </xf>
    <xf numFmtId="38" fontId="8" fillId="7" borderId="35" xfId="3" applyFont="1" applyFill="1" applyBorder="1" applyAlignment="1">
      <alignment horizontal="center" vertical="center"/>
    </xf>
    <xf numFmtId="0" fontId="4" fillId="0" borderId="64" xfId="4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9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4" fillId="0" borderId="92" xfId="4" applyFont="1" applyBorder="1" applyAlignment="1">
      <alignment horizontal="distributed" vertical="center"/>
    </xf>
    <xf numFmtId="38" fontId="8" fillId="8" borderId="92" xfId="3" applyFont="1" applyFill="1" applyBorder="1" applyAlignment="1">
      <alignment horizontal="center" vertical="center"/>
    </xf>
    <xf numFmtId="38" fontId="8" fillId="8" borderId="68" xfId="3" applyFont="1" applyFill="1" applyBorder="1" applyAlignment="1">
      <alignment horizontal="center" vertical="center"/>
    </xf>
    <xf numFmtId="38" fontId="8" fillId="8" borderId="69" xfId="3" applyFont="1" applyFill="1" applyBorder="1" applyAlignment="1">
      <alignment horizontal="center" vertical="center"/>
    </xf>
    <xf numFmtId="38" fontId="8" fillId="8" borderId="93" xfId="3" applyFont="1" applyFill="1" applyBorder="1" applyAlignment="1">
      <alignment horizontal="center" vertical="center"/>
    </xf>
    <xf numFmtId="38" fontId="8" fillId="8" borderId="71" xfId="3" applyFont="1" applyFill="1" applyBorder="1" applyAlignment="1">
      <alignment horizontal="center" vertical="center"/>
    </xf>
    <xf numFmtId="38" fontId="8" fillId="8" borderId="72" xfId="3" applyFont="1" applyFill="1" applyBorder="1" applyAlignment="1">
      <alignment horizontal="center" vertical="center"/>
    </xf>
    <xf numFmtId="38" fontId="12" fillId="0" borderId="0" xfId="3" applyFont="1" applyBorder="1" applyAlignment="1">
      <alignment horizontal="left" vertical="top" wrapText="1"/>
    </xf>
    <xf numFmtId="38" fontId="33" fillId="0" borderId="0" xfId="3" applyFont="1" applyBorder="1" applyAlignment="1">
      <alignment horizontal="center" vertical="center"/>
    </xf>
    <xf numFmtId="38" fontId="8" fillId="8" borderId="7" xfId="3" applyFont="1" applyFill="1" applyBorder="1" applyAlignment="1">
      <alignment horizontal="center" vertical="center"/>
    </xf>
    <xf numFmtId="0" fontId="34" fillId="8" borderId="7" xfId="0" applyFont="1" applyFill="1" applyBorder="1" applyAlignment="1">
      <alignment horizontal="center" vertical="center"/>
    </xf>
    <xf numFmtId="38" fontId="4" fillId="13" borderId="7" xfId="3" applyFont="1" applyFill="1" applyBorder="1" applyAlignment="1">
      <alignment horizontal="distributed" vertical="center"/>
    </xf>
    <xf numFmtId="0" fontId="27" fillId="0" borderId="77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13" fillId="0" borderId="64" xfId="4" applyFont="1" applyBorder="1" applyAlignment="1">
      <alignment horizontal="center" vertical="center"/>
    </xf>
    <xf numFmtId="0" fontId="26" fillId="0" borderId="102" xfId="0" applyFont="1" applyBorder="1" applyAlignment="1">
      <alignment horizontal="center" vertical="center"/>
    </xf>
    <xf numFmtId="38" fontId="10" fillId="0" borderId="60" xfId="3" applyFont="1" applyBorder="1" applyAlignment="1" applyProtection="1">
      <alignment horizontal="center" vertical="center"/>
    </xf>
    <xf numFmtId="0" fontId="27" fillId="0" borderId="56" xfId="0" applyFont="1" applyBorder="1" applyAlignment="1">
      <alignment horizontal="center" vertical="center"/>
    </xf>
    <xf numFmtId="178" fontId="10" fillId="0" borderId="47" xfId="3" applyNumberFormat="1" applyFont="1" applyBorder="1" applyAlignment="1" applyProtection="1">
      <alignment horizontal="center" vertical="center"/>
    </xf>
    <xf numFmtId="178" fontId="27" fillId="0" borderId="46" xfId="0" applyNumberFormat="1" applyFont="1" applyBorder="1" applyAlignment="1">
      <alignment horizontal="center" vertical="center"/>
    </xf>
    <xf numFmtId="178" fontId="27" fillId="0" borderId="75" xfId="0" applyNumberFormat="1" applyFont="1" applyBorder="1" applyAlignment="1">
      <alignment horizontal="center" vertical="center"/>
    </xf>
    <xf numFmtId="178" fontId="27" fillId="0" borderId="0" xfId="0" applyNumberFormat="1" applyFont="1" applyAlignment="1">
      <alignment horizontal="center" vertical="center"/>
    </xf>
    <xf numFmtId="178" fontId="27" fillId="0" borderId="77" xfId="0" applyNumberFormat="1" applyFont="1" applyBorder="1" applyAlignment="1">
      <alignment horizontal="center" vertical="center"/>
    </xf>
    <xf numFmtId="178" fontId="27" fillId="0" borderId="45" xfId="0" applyNumberFormat="1" applyFont="1" applyBorder="1" applyAlignment="1">
      <alignment horizontal="center" vertical="center"/>
    </xf>
    <xf numFmtId="38" fontId="8" fillId="8" borderId="7" xfId="3" applyFont="1" applyFill="1" applyBorder="1" applyAlignment="1" applyProtection="1">
      <alignment horizontal="center" vertical="center"/>
      <protection locked="0"/>
    </xf>
    <xf numFmtId="0" fontId="8" fillId="8" borderId="7" xfId="4" applyFont="1" applyFill="1" applyBorder="1" applyAlignment="1">
      <alignment horizontal="center" vertical="center"/>
    </xf>
    <xf numFmtId="38" fontId="4" fillId="0" borderId="27" xfId="3" applyFont="1" applyBorder="1" applyAlignment="1" applyProtection="1">
      <alignment horizontal="right" vertical="center"/>
      <protection locked="0"/>
    </xf>
    <xf numFmtId="0" fontId="26" fillId="0" borderId="53" xfId="0" applyFont="1" applyBorder="1" applyAlignment="1">
      <alignment horizontal="right" vertical="center"/>
    </xf>
    <xf numFmtId="0" fontId="26" fillId="0" borderId="53" xfId="0" applyFont="1" applyBorder="1" applyAlignment="1">
      <alignment horizontal="distributed" vertical="center"/>
    </xf>
    <xf numFmtId="0" fontId="4" fillId="13" borderId="27" xfId="4" applyFont="1" applyFill="1" applyBorder="1" applyAlignment="1">
      <alignment horizontal="distributed" vertical="center"/>
    </xf>
    <xf numFmtId="0" fontId="26" fillId="13" borderId="53" xfId="0" applyFont="1" applyFill="1" applyBorder="1" applyAlignment="1">
      <alignment horizontal="distributed" vertical="center"/>
    </xf>
    <xf numFmtId="0" fontId="4" fillId="0" borderId="99" xfId="4" applyFont="1" applyBorder="1" applyAlignment="1">
      <alignment horizontal="distributed" vertical="center"/>
    </xf>
    <xf numFmtId="0" fontId="4" fillId="0" borderId="100" xfId="4" applyFont="1" applyBorder="1" applyAlignment="1">
      <alignment horizontal="distributed" vertical="center"/>
    </xf>
    <xf numFmtId="38" fontId="4" fillId="3" borderId="40" xfId="3" applyFont="1" applyFill="1" applyBorder="1" applyAlignment="1">
      <alignment horizontal="distributed" vertical="center"/>
    </xf>
    <xf numFmtId="0" fontId="4" fillId="13" borderId="27" xfId="4" applyFont="1" applyFill="1" applyBorder="1" applyAlignment="1">
      <alignment vertical="center"/>
    </xf>
    <xf numFmtId="0" fontId="26" fillId="0" borderId="53" xfId="0" applyFont="1" applyBorder="1">
      <alignment vertical="center"/>
    </xf>
    <xf numFmtId="0" fontId="4" fillId="0" borderId="27" xfId="4" applyFont="1" applyBorder="1" applyAlignment="1">
      <alignment vertical="center"/>
    </xf>
    <xf numFmtId="0" fontId="34" fillId="8" borderId="7" xfId="0" applyFont="1" applyFill="1" applyBorder="1">
      <alignment vertical="center"/>
    </xf>
    <xf numFmtId="0" fontId="8" fillId="8" borderId="37" xfId="4" applyFont="1" applyFill="1" applyBorder="1" applyAlignment="1">
      <alignment horizontal="center" vertical="center"/>
    </xf>
    <xf numFmtId="38" fontId="8" fillId="8" borderId="37" xfId="3" applyFont="1" applyFill="1" applyBorder="1" applyAlignment="1">
      <alignment horizontal="center" vertical="center"/>
    </xf>
    <xf numFmtId="38" fontId="16" fillId="0" borderId="27" xfId="3" applyFont="1" applyBorder="1" applyAlignment="1" applyProtection="1">
      <alignment horizontal="right" vertical="center"/>
    </xf>
    <xf numFmtId="38" fontId="16" fillId="0" borderId="27" xfId="3" applyFont="1" applyBorder="1" applyAlignment="1">
      <alignment horizontal="right" vertical="center"/>
    </xf>
    <xf numFmtId="38" fontId="4" fillId="0" borderId="27" xfId="3" applyFont="1" applyBorder="1" applyAlignment="1" applyProtection="1">
      <alignment vertical="center"/>
    </xf>
    <xf numFmtId="38" fontId="8" fillId="8" borderId="101" xfId="3" applyFont="1" applyFill="1" applyBorder="1" applyAlignment="1" applyProtection="1">
      <alignment horizontal="center" vertical="center"/>
      <protection locked="0"/>
    </xf>
    <xf numFmtId="38" fontId="8" fillId="8" borderId="44" xfId="3" applyFont="1" applyFill="1" applyBorder="1" applyAlignment="1" applyProtection="1">
      <alignment horizontal="center" vertical="center"/>
      <protection locked="0"/>
    </xf>
    <xf numFmtId="38" fontId="8" fillId="8" borderId="36" xfId="3" applyFont="1" applyFill="1" applyBorder="1" applyAlignment="1" applyProtection="1">
      <alignment horizontal="center" vertical="center"/>
      <protection locked="0"/>
    </xf>
    <xf numFmtId="38" fontId="8" fillId="8" borderId="44" xfId="3" applyFont="1" applyFill="1" applyBorder="1" applyAlignment="1">
      <alignment horizontal="center" vertical="center"/>
    </xf>
    <xf numFmtId="38" fontId="8" fillId="8" borderId="98" xfId="3" applyFont="1" applyFill="1" applyBorder="1" applyAlignment="1">
      <alignment horizontal="center" vertical="center"/>
    </xf>
    <xf numFmtId="0" fontId="36" fillId="0" borderId="65" xfId="0" applyFont="1" applyBorder="1" applyAlignment="1">
      <alignment horizontal="center"/>
    </xf>
    <xf numFmtId="0" fontId="35" fillId="0" borderId="45" xfId="0" applyFont="1" applyBorder="1" applyAlignment="1">
      <alignment horizontal="center" vertical="center" shrinkToFit="1"/>
    </xf>
    <xf numFmtId="0" fontId="35" fillId="0" borderId="57" xfId="0" applyFont="1" applyBorder="1" applyAlignment="1">
      <alignment horizontal="center" vertical="center" shrinkToFit="1"/>
    </xf>
    <xf numFmtId="0" fontId="35" fillId="0" borderId="75" xfId="0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35" fillId="0" borderId="76" xfId="0" applyFont="1" applyBorder="1" applyAlignment="1">
      <alignment horizontal="center" vertical="center" shrinkToFit="1"/>
    </xf>
    <xf numFmtId="38" fontId="4" fillId="0" borderId="27" xfId="3" applyFont="1" applyBorder="1" applyAlignment="1" applyProtection="1">
      <alignment horizontal="distributed" vertical="center"/>
    </xf>
    <xf numFmtId="0" fontId="35" fillId="0" borderId="78" xfId="0" applyFont="1" applyBorder="1" applyAlignment="1">
      <alignment horizontal="center" vertical="center" textRotation="255"/>
    </xf>
    <xf numFmtId="0" fontId="35" fillId="0" borderId="79" xfId="0" applyFont="1" applyBorder="1" applyAlignment="1">
      <alignment horizontal="center" vertical="center" textRotation="255"/>
    </xf>
    <xf numFmtId="0" fontId="35" fillId="0" borderId="80" xfId="0" applyFont="1" applyBorder="1" applyAlignment="1">
      <alignment horizontal="center" vertical="center" textRotation="255"/>
    </xf>
    <xf numFmtId="0" fontId="13" fillId="0" borderId="81" xfId="4" applyFont="1" applyBorder="1" applyAlignment="1">
      <alignment horizontal="center" vertical="center" shrinkToFit="1"/>
    </xf>
    <xf numFmtId="0" fontId="26" fillId="0" borderId="65" xfId="0" applyFont="1" applyBorder="1" applyAlignment="1">
      <alignment vertical="center" shrinkToFit="1"/>
    </xf>
    <xf numFmtId="0" fontId="26" fillId="0" borderId="66" xfId="0" applyFont="1" applyBorder="1" applyAlignment="1">
      <alignment vertical="center" shrinkToFit="1"/>
    </xf>
    <xf numFmtId="0" fontId="26" fillId="0" borderId="75" xfId="0" applyFont="1" applyBorder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26" fillId="0" borderId="76" xfId="0" applyFont="1" applyBorder="1" applyAlignment="1">
      <alignment vertical="center" shrinkToFit="1"/>
    </xf>
    <xf numFmtId="0" fontId="35" fillId="0" borderId="65" xfId="0" applyFont="1" applyBorder="1" applyAlignment="1">
      <alignment horizontal="center" vertical="center" textRotation="255"/>
    </xf>
    <xf numFmtId="0" fontId="35" fillId="0" borderId="84" xfId="0" applyFont="1" applyBorder="1" applyAlignment="1">
      <alignment horizontal="center" vertical="center" textRotation="255"/>
    </xf>
    <xf numFmtId="0" fontId="35" fillId="0" borderId="0" xfId="0" applyFont="1" applyAlignment="1">
      <alignment horizontal="center" vertical="center" textRotation="255"/>
    </xf>
    <xf numFmtId="0" fontId="35" fillId="0" borderId="85" xfId="0" applyFont="1" applyBorder="1" applyAlignment="1">
      <alignment horizontal="center" vertical="center" textRotation="255"/>
    </xf>
    <xf numFmtId="0" fontId="35" fillId="0" borderId="45" xfId="0" applyFont="1" applyBorder="1" applyAlignment="1">
      <alignment horizontal="center" vertical="center" textRotation="255"/>
    </xf>
    <xf numFmtId="0" fontId="35" fillId="0" borderId="86" xfId="0" applyFont="1" applyBorder="1" applyAlignment="1">
      <alignment horizontal="center" vertical="center" textRotation="255"/>
    </xf>
    <xf numFmtId="0" fontId="14" fillId="0" borderId="81" xfId="4" applyFont="1" applyBorder="1" applyAlignment="1">
      <alignment horizontal="center" vertical="center" shrinkToFit="1"/>
    </xf>
    <xf numFmtId="0" fontId="14" fillId="0" borderId="65" xfId="4" applyFont="1" applyBorder="1" applyAlignment="1">
      <alignment horizontal="center" vertical="center" shrinkToFit="1"/>
    </xf>
    <xf numFmtId="0" fontId="14" fillId="0" borderId="84" xfId="4" applyFont="1" applyBorder="1" applyAlignment="1">
      <alignment horizontal="center" vertical="center" shrinkToFit="1"/>
    </xf>
    <xf numFmtId="0" fontId="14" fillId="0" borderId="75" xfId="4" applyFont="1" applyBorder="1" applyAlignment="1">
      <alignment horizontal="center" vertical="center" shrinkToFit="1"/>
    </xf>
    <xf numFmtId="0" fontId="14" fillId="0" borderId="0" xfId="4" applyFont="1" applyAlignment="1">
      <alignment horizontal="center" vertical="center" shrinkToFit="1"/>
    </xf>
    <xf numFmtId="0" fontId="14" fillId="0" borderId="85" xfId="4" applyFont="1" applyBorder="1" applyAlignment="1">
      <alignment horizontal="center" vertical="center" shrinkToFit="1"/>
    </xf>
    <xf numFmtId="0" fontId="30" fillId="0" borderId="77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86" xfId="0" applyFont="1" applyBorder="1" applyAlignment="1">
      <alignment horizontal="center" vertical="center" wrapText="1"/>
    </xf>
    <xf numFmtId="0" fontId="35" fillId="0" borderId="81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90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91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86" xfId="0" applyFont="1" applyBorder="1" applyAlignment="1">
      <alignment horizontal="center" vertical="center"/>
    </xf>
    <xf numFmtId="177" fontId="4" fillId="0" borderId="45" xfId="3" applyNumberFormat="1" applyFont="1" applyBorder="1" applyAlignment="1">
      <alignment horizontal="right"/>
    </xf>
    <xf numFmtId="38" fontId="4" fillId="0" borderId="64" xfId="3" applyFont="1" applyBorder="1" applyAlignment="1">
      <alignment horizontal="center" vertical="center"/>
    </xf>
    <xf numFmtId="38" fontId="4" fillId="0" borderId="65" xfId="3" applyFont="1" applyBorder="1" applyAlignment="1">
      <alignment horizontal="center" vertical="center"/>
    </xf>
    <xf numFmtId="38" fontId="4" fillId="0" borderId="84" xfId="3" applyFont="1" applyBorder="1" applyAlignment="1">
      <alignment horizontal="center" vertical="center"/>
    </xf>
    <xf numFmtId="38" fontId="4" fillId="0" borderId="102" xfId="3" applyFont="1" applyBorder="1" applyAlignment="1">
      <alignment horizontal="center" vertical="center"/>
    </xf>
    <xf numFmtId="38" fontId="4" fillId="0" borderId="43" xfId="3" applyFont="1" applyBorder="1" applyAlignment="1">
      <alignment horizontal="center" vertical="center"/>
    </xf>
    <xf numFmtId="38" fontId="4" fillId="0" borderId="91" xfId="3" applyFont="1" applyBorder="1" applyAlignment="1">
      <alignment horizontal="center" vertical="center"/>
    </xf>
    <xf numFmtId="38" fontId="4" fillId="0" borderId="88" xfId="3" applyFont="1" applyBorder="1" applyAlignment="1">
      <alignment horizontal="center" vertical="center"/>
    </xf>
    <xf numFmtId="38" fontId="4" fillId="0" borderId="34" xfId="3" applyFont="1" applyBorder="1" applyAlignment="1">
      <alignment horizontal="center" vertical="center"/>
    </xf>
    <xf numFmtId="38" fontId="4" fillId="0" borderId="81" xfId="3" applyFont="1" applyBorder="1" applyAlignment="1">
      <alignment horizontal="center" vertical="center"/>
    </xf>
    <xf numFmtId="38" fontId="4" fillId="0" borderId="90" xfId="3" applyFont="1" applyBorder="1" applyAlignment="1">
      <alignment horizontal="center" vertical="center"/>
    </xf>
    <xf numFmtId="38" fontId="13" fillId="0" borderId="78" xfId="3" applyFont="1" applyBorder="1" applyAlignment="1">
      <alignment horizontal="center" vertical="center" textRotation="255"/>
    </xf>
    <xf numFmtId="38" fontId="13" fillId="0" borderId="79" xfId="3" applyFont="1" applyBorder="1" applyAlignment="1">
      <alignment horizontal="center" vertical="center" textRotation="255"/>
    </xf>
    <xf numFmtId="38" fontId="13" fillId="0" borderId="80" xfId="3" applyFont="1" applyBorder="1" applyAlignment="1">
      <alignment horizontal="center" vertical="center" textRotation="255"/>
    </xf>
    <xf numFmtId="38" fontId="14" fillId="0" borderId="81" xfId="3" applyFont="1" applyBorder="1" applyAlignment="1">
      <alignment horizontal="center" vertical="center" shrinkToFit="1"/>
    </xf>
    <xf numFmtId="38" fontId="14" fillId="0" borderId="65" xfId="3" applyFont="1" applyBorder="1" applyAlignment="1">
      <alignment horizontal="center" vertical="center" shrinkToFit="1"/>
    </xf>
    <xf numFmtId="38" fontId="14" fillId="0" borderId="84" xfId="3" applyFont="1" applyBorder="1" applyAlignment="1">
      <alignment horizontal="center" vertical="center" shrinkToFit="1"/>
    </xf>
    <xf numFmtId="38" fontId="14" fillId="0" borderId="75" xfId="3" applyFont="1" applyBorder="1" applyAlignment="1">
      <alignment horizontal="center" vertical="center" shrinkToFit="1"/>
    </xf>
    <xf numFmtId="38" fontId="14" fillId="0" borderId="0" xfId="3" applyFont="1" applyBorder="1" applyAlignment="1">
      <alignment horizontal="center" vertical="center" shrinkToFit="1"/>
    </xf>
    <xf numFmtId="38" fontId="14" fillId="0" borderId="85" xfId="3" applyFont="1" applyBorder="1" applyAlignment="1">
      <alignment horizontal="center" vertical="center" shrinkToFit="1"/>
    </xf>
    <xf numFmtId="38" fontId="13" fillId="0" borderId="81" xfId="3" applyFont="1" applyBorder="1" applyAlignment="1">
      <alignment horizontal="center" vertical="center" shrinkToFit="1"/>
    </xf>
    <xf numFmtId="38" fontId="13" fillId="0" borderId="65" xfId="3" applyFont="1" applyBorder="1" applyAlignment="1">
      <alignment horizontal="center" vertical="center" shrinkToFit="1"/>
    </xf>
    <xf numFmtId="38" fontId="13" fillId="0" borderId="66" xfId="3" applyFont="1" applyBorder="1" applyAlignment="1">
      <alignment horizontal="center" vertical="center" shrinkToFit="1"/>
    </xf>
    <xf numFmtId="38" fontId="13" fillId="0" borderId="75" xfId="3" applyFont="1" applyBorder="1" applyAlignment="1">
      <alignment horizontal="center" vertical="center" shrinkToFit="1"/>
    </xf>
    <xf numFmtId="38" fontId="13" fillId="0" borderId="0" xfId="3" applyFont="1" applyBorder="1" applyAlignment="1">
      <alignment horizontal="center" vertical="center" shrinkToFit="1"/>
    </xf>
    <xf numFmtId="38" fontId="13" fillId="0" borderId="76" xfId="3" applyFont="1" applyBorder="1" applyAlignment="1">
      <alignment horizontal="center" vertical="center" shrinkToFit="1"/>
    </xf>
    <xf numFmtId="38" fontId="10" fillId="0" borderId="60" xfId="3" applyFont="1" applyBorder="1" applyAlignment="1">
      <alignment horizontal="center" vertical="center"/>
    </xf>
    <xf numFmtId="38" fontId="10" fillId="0" borderId="46" xfId="3" applyFont="1" applyBorder="1" applyAlignment="1">
      <alignment horizontal="center" vertical="center"/>
    </xf>
    <xf numFmtId="38" fontId="10" fillId="0" borderId="13" xfId="3" applyFont="1" applyBorder="1" applyAlignment="1">
      <alignment horizontal="center" vertical="center"/>
    </xf>
    <xf numFmtId="38" fontId="10" fillId="0" borderId="97" xfId="3" applyFont="1" applyBorder="1" applyAlignment="1">
      <alignment horizontal="center" vertical="center"/>
    </xf>
    <xf numFmtId="38" fontId="10" fillId="0" borderId="0" xfId="3" applyFont="1" applyBorder="1" applyAlignment="1">
      <alignment horizontal="center" vertical="center"/>
    </xf>
    <xf numFmtId="38" fontId="10" fillId="0" borderId="85" xfId="3" applyFont="1" applyBorder="1" applyAlignment="1">
      <alignment horizontal="center" vertical="center"/>
    </xf>
    <xf numFmtId="38" fontId="10" fillId="0" borderId="56" xfId="3" applyFont="1" applyBorder="1" applyAlignment="1">
      <alignment horizontal="center" vertical="center"/>
    </xf>
    <xf numFmtId="38" fontId="10" fillId="0" borderId="45" xfId="3" applyFont="1" applyBorder="1" applyAlignment="1">
      <alignment horizontal="center" vertical="center"/>
    </xf>
    <xf numFmtId="38" fontId="10" fillId="0" borderId="86" xfId="3" applyFont="1" applyBorder="1" applyAlignment="1">
      <alignment horizontal="center" vertical="center"/>
    </xf>
    <xf numFmtId="176" fontId="10" fillId="0" borderId="47" xfId="3" applyNumberFormat="1" applyFont="1" applyBorder="1" applyAlignment="1" applyProtection="1">
      <alignment horizontal="center" vertical="center" shrinkToFit="1"/>
    </xf>
    <xf numFmtId="176" fontId="10" fillId="0" borderId="46" xfId="3" applyNumberFormat="1" applyFont="1" applyBorder="1" applyAlignment="1" applyProtection="1">
      <alignment horizontal="center" vertical="center" shrinkToFit="1"/>
    </xf>
    <xf numFmtId="176" fontId="10" fillId="0" borderId="13" xfId="3" applyNumberFormat="1" applyFont="1" applyBorder="1" applyAlignment="1" applyProtection="1">
      <alignment horizontal="center" vertical="center" shrinkToFit="1"/>
    </xf>
    <xf numFmtId="176" fontId="10" fillId="0" borderId="75" xfId="3" applyNumberFormat="1" applyFont="1" applyBorder="1" applyAlignment="1" applyProtection="1">
      <alignment horizontal="center" vertical="center" shrinkToFit="1"/>
    </xf>
    <xf numFmtId="176" fontId="10" fillId="0" borderId="0" xfId="3" applyNumberFormat="1" applyFont="1" applyBorder="1" applyAlignment="1" applyProtection="1">
      <alignment horizontal="center" vertical="center" shrinkToFit="1"/>
    </xf>
    <xf numFmtId="176" fontId="10" fillId="0" borderId="85" xfId="3" applyNumberFormat="1" applyFont="1" applyBorder="1" applyAlignment="1" applyProtection="1">
      <alignment horizontal="center" vertical="center" shrinkToFit="1"/>
    </xf>
    <xf numFmtId="176" fontId="10" fillId="0" borderId="77" xfId="3" applyNumberFormat="1" applyFont="1" applyBorder="1" applyAlignment="1" applyProtection="1">
      <alignment horizontal="center" vertical="center" shrinkToFit="1"/>
    </xf>
    <xf numFmtId="176" fontId="10" fillId="0" borderId="45" xfId="3" applyNumberFormat="1" applyFont="1" applyBorder="1" applyAlignment="1" applyProtection="1">
      <alignment horizontal="center" vertical="center" shrinkToFit="1"/>
    </xf>
    <xf numFmtId="176" fontId="10" fillId="0" borderId="86" xfId="3" applyNumberFormat="1" applyFont="1" applyBorder="1" applyAlignment="1" applyProtection="1">
      <alignment horizontal="center" vertical="center" shrinkToFit="1"/>
    </xf>
    <xf numFmtId="38" fontId="10" fillId="0" borderId="75" xfId="3" applyFont="1" applyBorder="1" applyAlignment="1">
      <alignment horizontal="center" vertical="center"/>
    </xf>
    <xf numFmtId="38" fontId="10" fillId="0" borderId="77" xfId="3" applyFont="1" applyBorder="1" applyAlignment="1">
      <alignment horizontal="center" vertical="center"/>
    </xf>
    <xf numFmtId="38" fontId="14" fillId="0" borderId="47" xfId="3" applyFont="1" applyBorder="1" applyAlignment="1">
      <alignment horizontal="center" vertical="center" shrinkToFit="1"/>
    </xf>
    <xf numFmtId="38" fontId="14" fillId="0" borderId="46" xfId="3" applyFont="1" applyBorder="1" applyAlignment="1">
      <alignment horizontal="center" vertical="center" shrinkToFit="1"/>
    </xf>
    <xf numFmtId="38" fontId="14" fillId="0" borderId="13" xfId="3" applyFont="1" applyBorder="1" applyAlignment="1">
      <alignment horizontal="center" vertical="center" shrinkToFit="1"/>
    </xf>
    <xf numFmtId="38" fontId="13" fillId="0" borderId="75" xfId="3" applyFont="1" applyBorder="1" applyAlignment="1">
      <alignment horizontal="center" shrinkToFit="1"/>
    </xf>
    <xf numFmtId="38" fontId="13" fillId="0" borderId="0" xfId="3" applyFont="1" applyBorder="1" applyAlignment="1">
      <alignment horizontal="center" shrinkToFit="1"/>
    </xf>
    <xf numFmtId="38" fontId="13" fillId="0" borderId="76" xfId="3" applyFont="1" applyBorder="1" applyAlignment="1">
      <alignment horizontal="center" shrinkToFit="1"/>
    </xf>
    <xf numFmtId="38" fontId="14" fillId="0" borderId="75" xfId="3" applyFont="1" applyBorder="1" applyAlignment="1">
      <alignment horizontal="center" vertical="center" wrapText="1"/>
    </xf>
    <xf numFmtId="38" fontId="14" fillId="0" borderId="0" xfId="3" applyFont="1" applyBorder="1" applyAlignment="1">
      <alignment horizontal="center" vertical="center" wrapText="1"/>
    </xf>
    <xf numFmtId="38" fontId="14" fillId="0" borderId="85" xfId="3" applyFont="1" applyBorder="1" applyAlignment="1">
      <alignment horizontal="center" vertical="center" wrapText="1"/>
    </xf>
    <xf numFmtId="38" fontId="14" fillId="0" borderId="77" xfId="3" applyFont="1" applyBorder="1" applyAlignment="1">
      <alignment horizontal="center" vertical="center" wrapText="1"/>
    </xf>
    <xf numFmtId="38" fontId="14" fillId="0" borderId="45" xfId="3" applyFont="1" applyBorder="1" applyAlignment="1">
      <alignment horizontal="center" vertical="center" wrapText="1"/>
    </xf>
    <xf numFmtId="38" fontId="14" fillId="0" borderId="86" xfId="3" applyFont="1" applyBorder="1" applyAlignment="1">
      <alignment horizontal="center" vertical="center" wrapText="1"/>
    </xf>
    <xf numFmtId="38" fontId="2" fillId="0" borderId="75" xfId="3" applyFont="1" applyBorder="1" applyAlignment="1">
      <alignment horizontal="center" shrinkToFit="1"/>
    </xf>
    <xf numFmtId="38" fontId="2" fillId="0" borderId="0" xfId="3" applyFont="1" applyBorder="1" applyAlignment="1">
      <alignment horizontal="center" shrinkToFit="1"/>
    </xf>
    <xf numFmtId="38" fontId="2" fillId="0" borderId="76" xfId="3" applyFont="1" applyBorder="1" applyAlignment="1">
      <alignment horizontal="center" shrinkToFit="1"/>
    </xf>
    <xf numFmtId="38" fontId="14" fillId="0" borderId="77" xfId="3" applyFont="1" applyBorder="1" applyAlignment="1">
      <alignment horizontal="center" vertical="center" shrinkToFit="1"/>
    </xf>
    <xf numFmtId="38" fontId="14" fillId="0" borderId="45" xfId="3" applyFont="1" applyBorder="1" applyAlignment="1">
      <alignment horizontal="center" vertical="center" shrinkToFit="1"/>
    </xf>
    <xf numFmtId="38" fontId="14" fillId="0" borderId="86" xfId="3" applyFont="1" applyBorder="1" applyAlignment="1">
      <alignment horizontal="center" vertical="center" shrinkToFit="1"/>
    </xf>
    <xf numFmtId="38" fontId="2" fillId="0" borderId="77" xfId="3" applyFont="1" applyBorder="1" applyAlignment="1">
      <alignment horizontal="center" vertical="top" shrinkToFit="1"/>
    </xf>
    <xf numFmtId="38" fontId="2" fillId="0" borderId="45" xfId="3" applyFont="1" applyBorder="1" applyAlignment="1">
      <alignment horizontal="center" vertical="top" shrinkToFit="1"/>
    </xf>
    <xf numFmtId="38" fontId="2" fillId="0" borderId="57" xfId="3" applyFont="1" applyBorder="1" applyAlignment="1">
      <alignment horizontal="center" vertical="top" shrinkToFit="1"/>
    </xf>
    <xf numFmtId="0" fontId="8" fillId="9" borderId="101" xfId="5" applyFont="1" applyFill="1" applyBorder="1" applyAlignment="1">
      <alignment horizontal="center" vertical="center"/>
    </xf>
    <xf numFmtId="0" fontId="8" fillId="9" borderId="44" xfId="5" applyFont="1" applyFill="1" applyBorder="1" applyAlignment="1">
      <alignment horizontal="center" vertical="center"/>
    </xf>
    <xf numFmtId="0" fontId="8" fillId="9" borderId="36" xfId="5" applyFont="1" applyFill="1" applyBorder="1" applyAlignment="1">
      <alignment horizontal="center" vertical="center"/>
    </xf>
    <xf numFmtId="0" fontId="8" fillId="9" borderId="7" xfId="5" applyFont="1" applyFill="1" applyBorder="1" applyAlignment="1">
      <alignment horizontal="center" vertical="center"/>
    </xf>
    <xf numFmtId="38" fontId="8" fillId="9" borderId="44" xfId="3" applyFont="1" applyFill="1" applyBorder="1" applyAlignment="1">
      <alignment horizontal="center" vertical="center"/>
    </xf>
    <xf numFmtId="38" fontId="8" fillId="9" borderId="7" xfId="3" applyFont="1" applyFill="1" applyBorder="1" applyAlignment="1">
      <alignment horizontal="center" vertical="center"/>
    </xf>
    <xf numFmtId="38" fontId="8" fillId="9" borderId="98" xfId="3" applyFont="1" applyFill="1" applyBorder="1" applyAlignment="1">
      <alignment horizontal="center" vertical="center"/>
    </xf>
    <xf numFmtId="38" fontId="8" fillId="9" borderId="37" xfId="3" applyFont="1" applyFill="1" applyBorder="1" applyAlignment="1">
      <alignment horizontal="center" vertical="center"/>
    </xf>
    <xf numFmtId="38" fontId="8" fillId="0" borderId="7" xfId="3" applyFont="1" applyBorder="1" applyAlignment="1" applyProtection="1">
      <alignment horizontal="distributed" vertical="center"/>
      <protection locked="0"/>
    </xf>
    <xf numFmtId="38" fontId="8" fillId="0" borderId="7" xfId="3" applyFont="1" applyBorder="1" applyAlignment="1">
      <alignment horizontal="distributed" vertical="center"/>
    </xf>
    <xf numFmtId="38" fontId="8" fillId="3" borderId="7" xfId="3" applyFont="1" applyFill="1" applyBorder="1" applyAlignment="1">
      <alignment horizontal="distributed" vertical="center"/>
    </xf>
    <xf numFmtId="38" fontId="8" fillId="9" borderId="7" xfId="3" applyFont="1" applyFill="1" applyBorder="1" applyAlignment="1">
      <alignment horizontal="center" vertical="distributed"/>
    </xf>
    <xf numFmtId="38" fontId="8" fillId="9" borderId="7" xfId="3" applyFont="1" applyFill="1" applyBorder="1" applyAlignment="1" applyProtection="1">
      <alignment horizontal="center" vertical="center"/>
      <protection locked="0"/>
    </xf>
    <xf numFmtId="38" fontId="8" fillId="0" borderId="7" xfId="3" applyFont="1" applyFill="1" applyBorder="1" applyAlignment="1" applyProtection="1">
      <alignment horizontal="distributed" vertical="center"/>
      <protection locked="0"/>
    </xf>
    <xf numFmtId="0" fontId="34" fillId="9" borderId="7" xfId="0" applyFont="1" applyFill="1" applyBorder="1" applyAlignment="1">
      <alignment horizontal="center" vertical="center"/>
    </xf>
    <xf numFmtId="38" fontId="4" fillId="0" borderId="53" xfId="3" applyFont="1" applyBorder="1" applyAlignment="1">
      <alignment horizontal="center" vertical="center" shrinkToFit="1"/>
    </xf>
    <xf numFmtId="38" fontId="8" fillId="3" borderId="39" xfId="3" applyFont="1" applyFill="1" applyBorder="1" applyAlignment="1">
      <alignment horizontal="distributed" vertical="center"/>
    </xf>
    <xf numFmtId="38" fontId="8" fillId="3" borderId="40" xfId="3" applyFont="1" applyFill="1" applyBorder="1" applyAlignment="1">
      <alignment horizontal="distributed" vertical="center"/>
    </xf>
    <xf numFmtId="38" fontId="8" fillId="0" borderId="40" xfId="3" applyFont="1" applyBorder="1" applyAlignment="1">
      <alignment horizontal="distributed" vertical="center"/>
    </xf>
    <xf numFmtId="38" fontId="8" fillId="0" borderId="100" xfId="3" applyFont="1" applyBorder="1" applyAlignment="1">
      <alignment horizontal="distributed" vertical="center"/>
    </xf>
    <xf numFmtId="38" fontId="4" fillId="0" borderId="23" xfId="3" applyFont="1" applyBorder="1" applyAlignment="1">
      <alignment horizontal="center" vertical="center" shrinkToFit="1"/>
    </xf>
    <xf numFmtId="38" fontId="8" fillId="15" borderId="7" xfId="3" applyFont="1" applyFill="1" applyBorder="1" applyAlignment="1">
      <alignment horizontal="center" vertical="center"/>
    </xf>
    <xf numFmtId="38" fontId="8" fillId="0" borderId="27" xfId="3" applyFont="1" applyBorder="1" applyAlignment="1">
      <alignment horizontal="distributed" vertical="center"/>
    </xf>
    <xf numFmtId="38" fontId="8" fillId="0" borderId="53" xfId="3" applyFont="1" applyBorder="1" applyAlignment="1">
      <alignment horizontal="distributed" vertical="center"/>
    </xf>
    <xf numFmtId="38" fontId="8" fillId="15" borderId="44" xfId="3" applyFont="1" applyFill="1" applyBorder="1" applyAlignment="1">
      <alignment horizontal="center" vertical="center"/>
    </xf>
    <xf numFmtId="38" fontId="8" fillId="15" borderId="98" xfId="3" applyFont="1" applyFill="1" applyBorder="1" applyAlignment="1">
      <alignment horizontal="center" vertical="center"/>
    </xf>
    <xf numFmtId="38" fontId="8" fillId="15" borderId="37" xfId="3" applyFont="1" applyFill="1" applyBorder="1" applyAlignment="1">
      <alignment horizontal="center" vertical="center"/>
    </xf>
    <xf numFmtId="38" fontId="8" fillId="15" borderId="67" xfId="3" applyFont="1" applyFill="1" applyBorder="1" applyAlignment="1">
      <alignment horizontal="center" vertical="center"/>
    </xf>
    <xf numFmtId="38" fontId="8" fillId="15" borderId="68" xfId="3" applyFont="1" applyFill="1" applyBorder="1" applyAlignment="1">
      <alignment horizontal="center" vertical="center"/>
    </xf>
    <xf numFmtId="38" fontId="8" fillId="15" borderId="69" xfId="3" applyFont="1" applyFill="1" applyBorder="1" applyAlignment="1">
      <alignment horizontal="center" vertical="center"/>
    </xf>
    <xf numFmtId="38" fontId="8" fillId="15" borderId="70" xfId="3" applyFont="1" applyFill="1" applyBorder="1" applyAlignment="1">
      <alignment horizontal="center" vertical="center"/>
    </xf>
    <xf numFmtId="38" fontId="8" fillId="15" borderId="71" xfId="3" applyFont="1" applyFill="1" applyBorder="1" applyAlignment="1">
      <alignment horizontal="center" vertical="center"/>
    </xf>
    <xf numFmtId="38" fontId="8" fillId="15" borderId="72" xfId="3" applyFont="1" applyFill="1" applyBorder="1" applyAlignment="1">
      <alignment horizontal="center" vertical="center"/>
    </xf>
    <xf numFmtId="38" fontId="8" fillId="0" borderId="27" xfId="3" applyFont="1" applyBorder="1" applyAlignment="1" applyProtection="1">
      <alignment horizontal="distributed" vertical="center"/>
      <protection locked="0"/>
    </xf>
    <xf numFmtId="38" fontId="8" fillId="0" borderId="53" xfId="3" applyFont="1" applyBorder="1" applyAlignment="1" applyProtection="1">
      <alignment horizontal="distributed" vertical="center"/>
      <protection locked="0"/>
    </xf>
    <xf numFmtId="38" fontId="8" fillId="15" borderId="73" xfId="3" applyFont="1" applyFill="1" applyBorder="1" applyAlignment="1">
      <alignment horizontal="center" vertical="center"/>
    </xf>
    <xf numFmtId="38" fontId="8" fillId="15" borderId="74" xfId="3" applyFont="1" applyFill="1" applyBorder="1" applyAlignment="1">
      <alignment horizontal="center" vertical="center"/>
    </xf>
    <xf numFmtId="38" fontId="8" fillId="15" borderId="35" xfId="3" applyFont="1" applyFill="1" applyBorder="1" applyAlignment="1">
      <alignment horizontal="center" vertical="center"/>
    </xf>
    <xf numFmtId="38" fontId="8" fillId="15" borderId="95" xfId="3" applyFont="1" applyFill="1" applyBorder="1" applyAlignment="1">
      <alignment horizontal="center" vertical="center"/>
    </xf>
    <xf numFmtId="38" fontId="8" fillId="15" borderId="65" xfId="3" applyFont="1" applyFill="1" applyBorder="1" applyAlignment="1">
      <alignment horizontal="center" vertical="center"/>
    </xf>
    <xf numFmtId="38" fontId="8" fillId="15" borderId="96" xfId="3" applyFont="1" applyFill="1" applyBorder="1" applyAlignment="1">
      <alignment horizontal="center" vertical="center"/>
    </xf>
    <xf numFmtId="38" fontId="8" fillId="15" borderId="44" xfId="3" applyFont="1" applyFill="1" applyBorder="1" applyAlignment="1" applyProtection="1">
      <alignment horizontal="center" vertical="center"/>
      <protection locked="0"/>
    </xf>
    <xf numFmtId="38" fontId="8" fillId="15" borderId="7" xfId="3" applyFont="1" applyFill="1" applyBorder="1" applyAlignment="1" applyProtection="1">
      <alignment horizontal="center" vertical="center"/>
      <protection locked="0"/>
    </xf>
    <xf numFmtId="38" fontId="8" fillId="0" borderId="27" xfId="3" applyFont="1" applyFill="1" applyBorder="1" applyAlignment="1" applyProtection="1">
      <alignment horizontal="distributed" vertical="center"/>
      <protection locked="0"/>
    </xf>
    <xf numFmtId="38" fontId="8" fillId="0" borderId="53" xfId="3" applyFont="1" applyFill="1" applyBorder="1" applyAlignment="1" applyProtection="1">
      <alignment horizontal="distributed" vertical="center"/>
      <protection locked="0"/>
    </xf>
    <xf numFmtId="0" fontId="8" fillId="15" borderId="101" xfId="5" applyFont="1" applyFill="1" applyBorder="1" applyAlignment="1">
      <alignment horizontal="center" vertical="center"/>
    </xf>
    <xf numFmtId="0" fontId="8" fillId="15" borderId="44" xfId="5" applyFont="1" applyFill="1" applyBorder="1" applyAlignment="1">
      <alignment horizontal="center" vertical="center"/>
    </xf>
    <xf numFmtId="0" fontId="8" fillId="15" borderId="36" xfId="5" applyFont="1" applyFill="1" applyBorder="1" applyAlignment="1">
      <alignment horizontal="center" vertical="center"/>
    </xf>
    <xf numFmtId="0" fontId="8" fillId="15" borderId="7" xfId="5" applyFont="1" applyFill="1" applyBorder="1" applyAlignment="1">
      <alignment horizontal="center" vertical="center"/>
    </xf>
    <xf numFmtId="38" fontId="8" fillId="15" borderId="7" xfId="3" applyFont="1" applyFill="1" applyBorder="1" applyAlignment="1">
      <alignment horizontal="center" vertical="distributed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1" fillId="0" borderId="43" xfId="0" applyFont="1" applyBorder="1" applyAlignment="1">
      <alignment horizontal="left" vertical="center" wrapText="1"/>
    </xf>
    <xf numFmtId="0" fontId="28" fillId="0" borderId="75" xfId="4" applyFont="1" applyBorder="1" applyAlignment="1">
      <alignment horizontal="center" vertical="center" shrinkToFit="1"/>
    </xf>
    <xf numFmtId="0" fontId="28" fillId="0" borderId="0" xfId="4" applyFont="1" applyAlignment="1">
      <alignment horizontal="center" vertical="center" shrinkToFit="1"/>
    </xf>
    <xf numFmtId="0" fontId="28" fillId="0" borderId="76" xfId="4" applyFont="1" applyBorder="1" applyAlignment="1">
      <alignment horizontal="center" vertical="center" shrinkToFit="1"/>
    </xf>
    <xf numFmtId="0" fontId="28" fillId="0" borderId="54" xfId="4" applyFont="1" applyBorder="1" applyAlignment="1">
      <alignment horizontal="center" vertical="center"/>
    </xf>
    <xf numFmtId="0" fontId="28" fillId="0" borderId="34" xfId="4" applyFont="1" applyBorder="1" applyAlignment="1">
      <alignment horizontal="center" vertical="center"/>
    </xf>
    <xf numFmtId="176" fontId="35" fillId="0" borderId="4" xfId="4" applyNumberFormat="1" applyFont="1" applyBorder="1" applyAlignment="1">
      <alignment horizontal="center" vertical="center"/>
    </xf>
    <xf numFmtId="176" fontId="35" fillId="0" borderId="42" xfId="4" applyNumberFormat="1" applyFont="1" applyBorder="1" applyAlignment="1">
      <alignment horizontal="center" vertical="center"/>
    </xf>
    <xf numFmtId="176" fontId="35" fillId="0" borderId="29" xfId="4" applyNumberFormat="1" applyFont="1" applyBorder="1" applyAlignment="1">
      <alignment horizontal="center" vertical="center"/>
    </xf>
    <xf numFmtId="0" fontId="26" fillId="0" borderId="81" xfId="4" applyFont="1" applyBorder="1" applyAlignment="1">
      <alignment horizontal="center" vertical="center" textRotation="255"/>
    </xf>
    <xf numFmtId="0" fontId="26" fillId="0" borderId="75" xfId="4" applyFont="1" applyBorder="1" applyAlignment="1">
      <alignment horizontal="center" vertical="center" textRotation="255"/>
    </xf>
    <xf numFmtId="0" fontId="26" fillId="0" borderId="90" xfId="4" applyFont="1" applyBorder="1" applyAlignment="1">
      <alignment horizontal="center" vertical="center" textRotation="255"/>
    </xf>
    <xf numFmtId="0" fontId="28" fillId="0" borderId="0" xfId="4" applyFont="1" applyAlignment="1">
      <alignment horizontal="right"/>
    </xf>
    <xf numFmtId="0" fontId="39" fillId="0" borderId="45" xfId="4" applyFont="1" applyBorder="1" applyAlignment="1">
      <alignment horizontal="center" vertical="center"/>
    </xf>
    <xf numFmtId="0" fontId="28" fillId="0" borderId="64" xfId="4" applyFont="1" applyBorder="1" applyAlignment="1">
      <alignment horizontal="center" vertical="center"/>
    </xf>
    <xf numFmtId="0" fontId="28" fillId="0" borderId="65" xfId="4" applyFont="1" applyBorder="1" applyAlignment="1">
      <alignment horizontal="center" vertical="center"/>
    </xf>
    <xf numFmtId="0" fontId="28" fillId="0" borderId="84" xfId="4" applyFont="1" applyBorder="1" applyAlignment="1">
      <alignment horizontal="center" vertical="center"/>
    </xf>
    <xf numFmtId="0" fontId="28" fillId="0" borderId="97" xfId="4" applyFont="1" applyBorder="1" applyAlignment="1">
      <alignment horizontal="center" vertical="center"/>
    </xf>
    <xf numFmtId="0" fontId="28" fillId="0" borderId="0" xfId="4" applyFont="1" applyAlignment="1">
      <alignment horizontal="center" vertical="center"/>
    </xf>
    <xf numFmtId="0" fontId="28" fillId="0" borderId="85" xfId="4" applyFont="1" applyBorder="1" applyAlignment="1">
      <alignment horizontal="center" vertical="center"/>
    </xf>
    <xf numFmtId="0" fontId="28" fillId="0" borderId="102" xfId="4" applyFont="1" applyBorder="1" applyAlignment="1">
      <alignment horizontal="center" vertical="center"/>
    </xf>
    <xf numFmtId="0" fontId="28" fillId="0" borderId="43" xfId="4" applyFont="1" applyBorder="1" applyAlignment="1">
      <alignment horizontal="center" vertical="center"/>
    </xf>
    <xf numFmtId="0" fontId="28" fillId="0" borderId="91" xfId="4" applyFont="1" applyBorder="1" applyAlignment="1">
      <alignment horizontal="center" vertical="center"/>
    </xf>
    <xf numFmtId="0" fontId="39" fillId="0" borderId="81" xfId="4" applyFont="1" applyBorder="1" applyAlignment="1">
      <alignment horizontal="center" vertical="center" shrinkToFit="1"/>
    </xf>
    <xf numFmtId="0" fontId="39" fillId="0" borderId="65" xfId="4" applyFont="1" applyBorder="1" applyAlignment="1">
      <alignment horizontal="center" vertical="center" shrinkToFit="1"/>
    </xf>
    <xf numFmtId="0" fontId="39" fillId="0" borderId="75" xfId="4" applyFont="1" applyBorder="1" applyAlignment="1">
      <alignment horizontal="center" vertical="center" shrinkToFit="1"/>
    </xf>
    <xf numFmtId="0" fontId="39" fillId="0" borderId="0" xfId="4" applyFont="1" applyAlignment="1">
      <alignment horizontal="center" vertical="center" shrinkToFit="1"/>
    </xf>
    <xf numFmtId="0" fontId="39" fillId="0" borderId="90" xfId="4" applyFont="1" applyBorder="1" applyAlignment="1">
      <alignment horizontal="center" vertical="center" shrinkToFit="1"/>
    </xf>
    <xf numFmtId="0" fontId="39" fillId="0" borderId="43" xfId="4" applyFont="1" applyBorder="1" applyAlignment="1">
      <alignment horizontal="center" vertical="center" shrinkToFit="1"/>
    </xf>
    <xf numFmtId="0" fontId="35" fillId="0" borderId="81" xfId="4" applyFont="1" applyBorder="1" applyAlignment="1">
      <alignment horizontal="center" vertical="center" shrinkToFit="1"/>
    </xf>
    <xf numFmtId="0" fontId="35" fillId="0" borderId="65" xfId="4" applyFont="1" applyBorder="1" applyAlignment="1">
      <alignment horizontal="center" vertical="center" shrinkToFit="1"/>
    </xf>
    <xf numFmtId="0" fontId="35" fillId="0" borderId="66" xfId="4" applyFont="1" applyBorder="1" applyAlignment="1">
      <alignment horizontal="center" vertical="center" shrinkToFit="1"/>
    </xf>
    <xf numFmtId="0" fontId="35" fillId="0" borderId="84" xfId="4" applyFont="1" applyBorder="1" applyAlignment="1">
      <alignment horizontal="center" vertical="center" shrinkToFit="1"/>
    </xf>
    <xf numFmtId="0" fontId="35" fillId="0" borderId="75" xfId="4" applyFont="1" applyBorder="1" applyAlignment="1">
      <alignment horizontal="center" vertical="center" shrinkToFit="1"/>
    </xf>
    <xf numFmtId="0" fontId="35" fillId="0" borderId="0" xfId="4" applyFont="1" applyAlignment="1">
      <alignment horizontal="center" vertical="center" shrinkToFit="1"/>
    </xf>
    <xf numFmtId="0" fontId="35" fillId="0" borderId="85" xfId="4" applyFont="1" applyBorder="1" applyAlignment="1">
      <alignment horizontal="center" vertical="center" shrinkToFit="1"/>
    </xf>
    <xf numFmtId="0" fontId="28" fillId="0" borderId="103" xfId="4" applyFont="1" applyBorder="1" applyAlignment="1">
      <alignment horizontal="center" vertical="center"/>
    </xf>
    <xf numFmtId="0" fontId="28" fillId="0" borderId="80" xfId="4" applyFont="1" applyBorder="1" applyAlignment="1">
      <alignment horizontal="center" vertical="center"/>
    </xf>
    <xf numFmtId="0" fontId="28" fillId="0" borderId="104" xfId="4" applyFont="1" applyBorder="1" applyAlignment="1">
      <alignment horizontal="left" vertical="center"/>
    </xf>
    <xf numFmtId="0" fontId="28" fillId="0" borderId="105" xfId="4" applyFont="1" applyBorder="1" applyAlignment="1">
      <alignment horizontal="left" vertical="center"/>
    </xf>
    <xf numFmtId="0" fontId="28" fillId="0" borderId="106" xfId="4" applyFont="1" applyBorder="1" applyAlignment="1">
      <alignment horizontal="left" vertical="center"/>
    </xf>
    <xf numFmtId="38" fontId="35" fillId="0" borderId="34" xfId="4" applyNumberFormat="1" applyFont="1" applyBorder="1" applyAlignment="1">
      <alignment horizontal="center" vertical="center"/>
    </xf>
    <xf numFmtId="0" fontId="35" fillId="0" borderId="34" xfId="4" applyFont="1" applyBorder="1" applyAlignment="1">
      <alignment horizontal="center" vertical="center"/>
    </xf>
    <xf numFmtId="0" fontId="35" fillId="0" borderId="4" xfId="4" applyFont="1" applyBorder="1" applyAlignment="1">
      <alignment horizontal="center" vertical="center"/>
    </xf>
    <xf numFmtId="0" fontId="40" fillId="0" borderId="90" xfId="4" applyFont="1" applyBorder="1" applyAlignment="1">
      <alignment horizontal="center" vertical="center" shrinkToFit="1"/>
    </xf>
    <xf numFmtId="0" fontId="40" fillId="0" borderId="43" xfId="4" applyFont="1" applyBorder="1" applyAlignment="1">
      <alignment horizontal="center" vertical="center" shrinkToFit="1"/>
    </xf>
    <xf numFmtId="0" fontId="40" fillId="0" borderId="107" xfId="4" applyFont="1" applyBorder="1" applyAlignment="1">
      <alignment horizontal="center" vertical="center" shrinkToFit="1"/>
    </xf>
    <xf numFmtId="0" fontId="40" fillId="0" borderId="75" xfId="4" applyFont="1" applyBorder="1" applyAlignment="1">
      <alignment horizontal="center" vertical="center" shrinkToFit="1"/>
    </xf>
    <xf numFmtId="0" fontId="40" fillId="0" borderId="0" xfId="4" applyFont="1" applyAlignment="1">
      <alignment horizontal="center" vertical="center" shrinkToFit="1"/>
    </xf>
    <xf numFmtId="0" fontId="40" fillId="0" borderId="76" xfId="4" applyFont="1" applyBorder="1" applyAlignment="1">
      <alignment horizontal="center" vertical="center" shrinkToFit="1"/>
    </xf>
    <xf numFmtId="0" fontId="35" fillId="0" borderId="75" xfId="4" applyFont="1" applyBorder="1" applyAlignment="1">
      <alignment horizontal="center" vertical="center" wrapText="1"/>
    </xf>
    <xf numFmtId="0" fontId="35" fillId="0" borderId="0" xfId="4" applyFont="1" applyAlignment="1">
      <alignment horizontal="center" vertical="center" wrapText="1"/>
    </xf>
    <xf numFmtId="0" fontId="35" fillId="0" borderId="85" xfId="4" applyFont="1" applyBorder="1" applyAlignment="1">
      <alignment horizontal="center" vertical="center" wrapText="1"/>
    </xf>
    <xf numFmtId="0" fontId="35" fillId="0" borderId="90" xfId="4" applyFont="1" applyBorder="1" applyAlignment="1">
      <alignment horizontal="center" vertical="center" wrapText="1"/>
    </xf>
    <xf numFmtId="0" fontId="35" fillId="0" borderId="43" xfId="4" applyFont="1" applyBorder="1" applyAlignment="1">
      <alignment horizontal="center" vertical="center" wrapText="1"/>
    </xf>
    <xf numFmtId="0" fontId="35" fillId="0" borderId="91" xfId="4" applyFont="1" applyBorder="1" applyAlignment="1">
      <alignment horizontal="center" vertical="center" wrapText="1"/>
    </xf>
    <xf numFmtId="0" fontId="35" fillId="0" borderId="108" xfId="4" applyFont="1" applyBorder="1" applyAlignment="1">
      <alignment horizontal="center" vertical="center"/>
    </xf>
    <xf numFmtId="0" fontId="35" fillId="0" borderId="90" xfId="4" applyFont="1" applyBorder="1" applyAlignment="1">
      <alignment horizontal="center" vertical="center"/>
    </xf>
    <xf numFmtId="0" fontId="28" fillId="0" borderId="109" xfId="4" applyFont="1" applyBorder="1" applyAlignment="1">
      <alignment horizontal="center" vertical="center"/>
    </xf>
    <xf numFmtId="0" fontId="28" fillId="0" borderId="108" xfId="4" applyFont="1" applyBorder="1" applyAlignment="1">
      <alignment horizontal="center" vertical="center"/>
    </xf>
    <xf numFmtId="0" fontId="35" fillId="0" borderId="54" xfId="4" applyFont="1" applyBorder="1" applyAlignment="1">
      <alignment horizontal="center" vertical="center"/>
    </xf>
    <xf numFmtId="0" fontId="4" fillId="0" borderId="34" xfId="4" applyFont="1" applyBorder="1" applyAlignment="1">
      <alignment horizontal="left" vertical="center"/>
    </xf>
    <xf numFmtId="38" fontId="13" fillId="0" borderId="34" xfId="3" applyFont="1" applyBorder="1" applyAlignment="1">
      <alignment vertical="center"/>
    </xf>
    <xf numFmtId="0" fontId="4" fillId="0" borderId="34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42" xfId="4" applyFont="1" applyBorder="1" applyAlignment="1">
      <alignment horizontal="center" vertical="center"/>
    </xf>
    <xf numFmtId="0" fontId="4" fillId="0" borderId="29" xfId="4" applyFont="1" applyBorder="1" applyAlignment="1">
      <alignment horizontal="center" vertical="center"/>
    </xf>
    <xf numFmtId="0" fontId="4" fillId="0" borderId="110" xfId="4" applyFont="1" applyBorder="1" applyAlignment="1">
      <alignment horizontal="left" vertical="center"/>
    </xf>
    <xf numFmtId="38" fontId="13" fillId="0" borderId="110" xfId="3" applyFont="1" applyBorder="1" applyAlignment="1">
      <alignment vertical="center"/>
    </xf>
    <xf numFmtId="0" fontId="4" fillId="0" borderId="47" xfId="4" applyFont="1" applyBorder="1" applyAlignment="1">
      <alignment horizontal="left" vertical="center"/>
    </xf>
    <xf numFmtId="0" fontId="4" fillId="0" borderId="46" xfId="4" applyFont="1" applyBorder="1" applyAlignment="1">
      <alignment horizontal="left" vertical="center"/>
    </xf>
    <xf numFmtId="0" fontId="4" fillId="0" borderId="13" xfId="4" applyFont="1" applyBorder="1" applyAlignment="1">
      <alignment horizontal="left" vertical="center"/>
    </xf>
    <xf numFmtId="0" fontId="4" fillId="0" borderId="90" xfId="4" applyFont="1" applyBorder="1" applyAlignment="1">
      <alignment horizontal="left" vertical="center"/>
    </xf>
    <xf numFmtId="0" fontId="4" fillId="0" borderId="43" xfId="4" applyFont="1" applyBorder="1" applyAlignment="1">
      <alignment horizontal="left" vertical="center"/>
    </xf>
    <xf numFmtId="0" fontId="4" fillId="0" borderId="91" xfId="4" applyFont="1" applyBorder="1" applyAlignment="1">
      <alignment horizontal="left" vertical="center"/>
    </xf>
    <xf numFmtId="38" fontId="13" fillId="0" borderId="47" xfId="3" applyFont="1" applyBorder="1" applyAlignment="1">
      <alignment vertical="center"/>
    </xf>
    <xf numFmtId="38" fontId="13" fillId="0" borderId="46" xfId="3" applyFont="1" applyBorder="1" applyAlignment="1">
      <alignment vertical="center"/>
    </xf>
    <xf numFmtId="38" fontId="13" fillId="0" borderId="13" xfId="3" applyFont="1" applyBorder="1" applyAlignment="1">
      <alignment vertical="center"/>
    </xf>
    <xf numFmtId="38" fontId="13" fillId="0" borderId="90" xfId="3" applyFont="1" applyBorder="1" applyAlignment="1">
      <alignment vertical="center"/>
    </xf>
    <xf numFmtId="38" fontId="13" fillId="0" borderId="43" xfId="3" applyFont="1" applyBorder="1" applyAlignment="1">
      <alignment vertical="center"/>
    </xf>
    <xf numFmtId="38" fontId="13" fillId="0" borderId="91" xfId="3" applyFont="1" applyBorder="1" applyAlignment="1">
      <alignment vertical="center"/>
    </xf>
    <xf numFmtId="0" fontId="2" fillId="0" borderId="46" xfId="4" applyBorder="1" applyAlignment="1">
      <alignment horizontal="left" vertical="center"/>
    </xf>
    <xf numFmtId="0" fontId="2" fillId="0" borderId="13" xfId="4" applyBorder="1" applyAlignment="1">
      <alignment horizontal="left" vertical="center"/>
    </xf>
    <xf numFmtId="0" fontId="2" fillId="0" borderId="90" xfId="4" applyBorder="1" applyAlignment="1">
      <alignment horizontal="left" vertical="center"/>
    </xf>
    <xf numFmtId="0" fontId="2" fillId="0" borderId="43" xfId="4" applyBorder="1" applyAlignment="1">
      <alignment horizontal="left" vertical="center"/>
    </xf>
    <xf numFmtId="0" fontId="2" fillId="0" borderId="91" xfId="4" applyBorder="1" applyAlignment="1">
      <alignment horizontal="left" vertical="center"/>
    </xf>
    <xf numFmtId="0" fontId="2" fillId="0" borderId="46" xfId="4" applyBorder="1" applyAlignment="1">
      <alignment vertical="center"/>
    </xf>
    <xf numFmtId="0" fontId="2" fillId="0" borderId="13" xfId="4" applyBorder="1" applyAlignment="1">
      <alignment vertical="center"/>
    </xf>
    <xf numFmtId="0" fontId="2" fillId="0" borderId="90" xfId="4" applyBorder="1" applyAlignment="1">
      <alignment vertical="center"/>
    </xf>
    <xf numFmtId="0" fontId="2" fillId="0" borderId="43" xfId="4" applyBorder="1" applyAlignment="1">
      <alignment vertical="center"/>
    </xf>
    <xf numFmtId="0" fontId="2" fillId="0" borderId="91" xfId="4" applyBorder="1" applyAlignment="1">
      <alignment vertical="center"/>
    </xf>
    <xf numFmtId="0" fontId="4" fillId="0" borderId="47" xfId="4" applyFont="1" applyBorder="1" applyAlignment="1">
      <alignment horizontal="center" vertical="center"/>
    </xf>
    <xf numFmtId="0" fontId="4" fillId="0" borderId="46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4" xfId="4" applyFont="1" applyBorder="1" applyAlignment="1">
      <alignment horizontal="left" vertical="center"/>
    </xf>
    <xf numFmtId="0" fontId="4" fillId="0" borderId="42" xfId="4" applyFont="1" applyBorder="1" applyAlignment="1">
      <alignment horizontal="left" vertical="center"/>
    </xf>
    <xf numFmtId="38" fontId="13" fillId="0" borderId="4" xfId="3" applyFont="1" applyBorder="1" applyAlignment="1">
      <alignment vertical="center"/>
    </xf>
    <xf numFmtId="38" fontId="13" fillId="0" borderId="42" xfId="3" applyFont="1" applyBorder="1" applyAlignment="1">
      <alignment vertical="center"/>
    </xf>
    <xf numFmtId="38" fontId="13" fillId="0" borderId="29" xfId="3" applyFont="1" applyBorder="1" applyAlignment="1">
      <alignment vertical="center"/>
    </xf>
    <xf numFmtId="0" fontId="4" fillId="0" borderId="29" xfId="4" applyFont="1" applyBorder="1" applyAlignment="1">
      <alignment horizontal="left" vertical="center"/>
    </xf>
    <xf numFmtId="0" fontId="4" fillId="0" borderId="0" xfId="4" applyFont="1" applyAlignment="1">
      <alignment horizontal="left" vertical="center"/>
    </xf>
    <xf numFmtId="0" fontId="4" fillId="0" borderId="85" xfId="4" applyFont="1" applyBorder="1" applyAlignment="1">
      <alignment horizontal="left" vertical="center"/>
    </xf>
    <xf numFmtId="0" fontId="35" fillId="0" borderId="0" xfId="4" applyFont="1" applyAlignment="1">
      <alignment horizontal="left" vertical="center" shrinkToFit="1"/>
    </xf>
    <xf numFmtId="0" fontId="2" fillId="2" borderId="42" xfId="4" applyFill="1" applyBorder="1" applyAlignment="1">
      <alignment horizontal="center" vertical="center"/>
    </xf>
    <xf numFmtId="0" fontId="2" fillId="2" borderId="29" xfId="4" applyFill="1" applyBorder="1" applyAlignment="1">
      <alignment horizontal="center" vertical="center"/>
    </xf>
    <xf numFmtId="0" fontId="4" fillId="0" borderId="34" xfId="4" applyFont="1" applyBorder="1" applyAlignment="1">
      <alignment horizontal="center" vertical="center" shrinkToFit="1"/>
    </xf>
    <xf numFmtId="38" fontId="13" fillId="0" borderId="34" xfId="3" applyFont="1" applyBorder="1" applyAlignment="1">
      <alignment horizontal="right" vertical="center"/>
    </xf>
    <xf numFmtId="38" fontId="13" fillId="0" borderId="4" xfId="4" applyNumberFormat="1" applyFont="1" applyBorder="1" applyAlignment="1">
      <alignment horizontal="right" vertical="center"/>
    </xf>
    <xf numFmtId="0" fontId="13" fillId="0" borderId="42" xfId="4" applyFont="1" applyBorder="1" applyAlignment="1">
      <alignment horizontal="right" vertical="center"/>
    </xf>
    <xf numFmtId="0" fontId="13" fillId="0" borderId="29" xfId="4" applyFont="1" applyBorder="1" applyAlignment="1">
      <alignment horizontal="right" vertical="center"/>
    </xf>
    <xf numFmtId="38" fontId="13" fillId="0" borderId="4" xfId="3" applyFont="1" applyBorder="1" applyAlignment="1">
      <alignment horizontal="right" vertical="center"/>
    </xf>
    <xf numFmtId="0" fontId="15" fillId="0" borderId="45" xfId="4" applyFont="1" applyBorder="1" applyAlignment="1">
      <alignment horizontal="center" vertical="center"/>
    </xf>
    <xf numFmtId="0" fontId="4" fillId="0" borderId="0" xfId="4" applyFont="1" applyAlignment="1">
      <alignment horizontal="right"/>
    </xf>
    <xf numFmtId="0" fontId="2" fillId="0" borderId="81" xfId="4" applyBorder="1" applyAlignment="1">
      <alignment horizontal="center" vertical="center" textRotation="255"/>
    </xf>
    <xf numFmtId="0" fontId="2" fillId="0" borderId="75" xfId="4" applyBorder="1" applyAlignment="1">
      <alignment horizontal="center" vertical="center" textRotation="255"/>
    </xf>
    <xf numFmtId="0" fontId="2" fillId="0" borderId="90" xfId="4" applyBorder="1" applyAlignment="1">
      <alignment horizontal="center" vertical="center" textRotation="255"/>
    </xf>
    <xf numFmtId="0" fontId="13" fillId="0" borderId="65" xfId="4" applyFont="1" applyBorder="1" applyAlignment="1">
      <alignment horizontal="center" vertical="center" shrinkToFit="1"/>
    </xf>
    <xf numFmtId="0" fontId="13" fillId="0" borderId="66" xfId="4" applyFont="1" applyBorder="1" applyAlignment="1">
      <alignment horizontal="center" vertical="center" shrinkToFit="1"/>
    </xf>
    <xf numFmtId="0" fontId="4" fillId="0" borderId="75" xfId="4" applyFont="1" applyBorder="1" applyAlignment="1">
      <alignment horizontal="center" vertical="center" shrinkToFit="1"/>
    </xf>
    <xf numFmtId="0" fontId="4" fillId="0" borderId="0" xfId="4" applyFont="1" applyAlignment="1">
      <alignment horizontal="center" vertical="center" shrinkToFit="1"/>
    </xf>
    <xf numFmtId="0" fontId="4" fillId="0" borderId="76" xfId="4" applyFont="1" applyBorder="1" applyAlignment="1">
      <alignment horizontal="center" vertical="center" shrinkToFit="1"/>
    </xf>
    <xf numFmtId="0" fontId="13" fillId="0" borderId="84" xfId="4" applyFont="1" applyBorder="1" applyAlignment="1">
      <alignment horizontal="center" vertical="center" shrinkToFit="1"/>
    </xf>
    <xf numFmtId="0" fontId="13" fillId="0" borderId="75" xfId="4" applyFont="1" applyBorder="1" applyAlignment="1">
      <alignment horizontal="center" vertical="center" shrinkToFit="1"/>
    </xf>
    <xf numFmtId="0" fontId="13" fillId="0" borderId="0" xfId="4" applyFont="1" applyAlignment="1">
      <alignment horizontal="center" vertical="center" shrinkToFit="1"/>
    </xf>
    <xf numFmtId="0" fontId="13" fillId="0" borderId="85" xfId="4" applyFont="1" applyBorder="1" applyAlignment="1">
      <alignment horizontal="center" vertical="center" shrinkToFit="1"/>
    </xf>
    <xf numFmtId="0" fontId="4" fillId="0" borderId="47" xfId="4" applyFont="1" applyBorder="1" applyAlignment="1">
      <alignment horizontal="center"/>
    </xf>
    <xf numFmtId="0" fontId="4" fillId="0" borderId="46" xfId="4" applyFont="1" applyBorder="1" applyAlignment="1">
      <alignment horizontal="center"/>
    </xf>
    <xf numFmtId="0" fontId="4" fillId="0" borderId="13" xfId="4" applyFont="1" applyBorder="1" applyAlignment="1">
      <alignment horizontal="center"/>
    </xf>
    <xf numFmtId="38" fontId="4" fillId="0" borderId="45" xfId="4" applyNumberFormat="1" applyFont="1" applyBorder="1" applyAlignment="1">
      <alignment horizontal="left" vertical="center"/>
    </xf>
    <xf numFmtId="38" fontId="4" fillId="0" borderId="57" xfId="4" applyNumberFormat="1" applyFont="1" applyBorder="1" applyAlignment="1">
      <alignment horizontal="left" vertical="center"/>
    </xf>
    <xf numFmtId="0" fontId="4" fillId="0" borderId="54" xfId="4" applyFont="1" applyBorder="1" applyAlignment="1">
      <alignment horizontal="center" vertical="center"/>
    </xf>
    <xf numFmtId="38" fontId="13" fillId="0" borderId="34" xfId="4" applyNumberFormat="1" applyFont="1" applyBorder="1" applyAlignment="1">
      <alignment horizontal="center" vertical="center"/>
    </xf>
    <xf numFmtId="0" fontId="13" fillId="0" borderId="34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17" fillId="0" borderId="90" xfId="4" applyFont="1" applyBorder="1" applyAlignment="1">
      <alignment horizontal="center" vertical="center" shrinkToFit="1"/>
    </xf>
    <xf numFmtId="0" fontId="17" fillId="0" borderId="43" xfId="4" applyFont="1" applyBorder="1" applyAlignment="1">
      <alignment horizontal="center" vertical="center" shrinkToFit="1"/>
    </xf>
    <xf numFmtId="0" fontId="17" fillId="0" borderId="107" xfId="4" applyFont="1" applyBorder="1" applyAlignment="1">
      <alignment horizontal="center" vertical="center" shrinkToFit="1"/>
    </xf>
    <xf numFmtId="0" fontId="17" fillId="0" borderId="75" xfId="4" applyFont="1" applyBorder="1" applyAlignment="1">
      <alignment horizontal="center" vertical="center" shrinkToFit="1"/>
    </xf>
    <xf numFmtId="0" fontId="17" fillId="0" borderId="0" xfId="4" applyFont="1" applyAlignment="1">
      <alignment horizontal="center" vertical="center" shrinkToFit="1"/>
    </xf>
    <xf numFmtId="0" fontId="17" fillId="0" borderId="76" xfId="4" applyFont="1" applyBorder="1" applyAlignment="1">
      <alignment horizontal="center" vertical="center" shrinkToFit="1"/>
    </xf>
    <xf numFmtId="0" fontId="13" fillId="0" borderId="75" xfId="4" applyFont="1" applyBorder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13" fillId="0" borderId="85" xfId="4" applyFont="1" applyBorder="1" applyAlignment="1">
      <alignment horizontal="center" vertical="center" wrapText="1"/>
    </xf>
    <xf numFmtId="0" fontId="13" fillId="0" borderId="90" xfId="4" applyFont="1" applyBorder="1" applyAlignment="1">
      <alignment horizontal="center" vertical="center" wrapText="1"/>
    </xf>
    <xf numFmtId="0" fontId="13" fillId="0" borderId="43" xfId="4" applyFont="1" applyBorder="1" applyAlignment="1">
      <alignment horizontal="center" vertical="center" wrapText="1"/>
    </xf>
    <xf numFmtId="0" fontId="13" fillId="0" borderId="91" xfId="4" applyFont="1" applyBorder="1" applyAlignment="1">
      <alignment horizontal="center" vertical="center" wrapText="1"/>
    </xf>
    <xf numFmtId="0" fontId="4" fillId="0" borderId="43" xfId="4" applyFont="1" applyBorder="1" applyAlignment="1">
      <alignment horizontal="left"/>
    </xf>
    <xf numFmtId="176" fontId="13" fillId="0" borderId="4" xfId="4" applyNumberFormat="1" applyFont="1" applyBorder="1" applyAlignment="1">
      <alignment horizontal="center" vertical="center"/>
    </xf>
    <xf numFmtId="176" fontId="13" fillId="0" borderId="42" xfId="4" applyNumberFormat="1" applyFont="1" applyBorder="1" applyAlignment="1">
      <alignment horizontal="center" vertical="center"/>
    </xf>
    <xf numFmtId="176" fontId="13" fillId="0" borderId="29" xfId="4" applyNumberFormat="1" applyFont="1" applyBorder="1" applyAlignment="1">
      <alignment horizontal="center" vertical="center"/>
    </xf>
    <xf numFmtId="0" fontId="2" fillId="0" borderId="78" xfId="4" applyBorder="1" applyAlignment="1">
      <alignment horizontal="center" vertical="center" textRotation="255"/>
    </xf>
    <xf numFmtId="0" fontId="2" fillId="0" borderId="79" xfId="4" applyBorder="1" applyAlignment="1">
      <alignment horizontal="center" vertical="center" textRotation="255"/>
    </xf>
    <xf numFmtId="0" fontId="2" fillId="0" borderId="108" xfId="4" applyBorder="1" applyAlignment="1">
      <alignment horizontal="center" vertical="center" textRotation="255"/>
    </xf>
    <xf numFmtId="0" fontId="4" fillId="0" borderId="56" xfId="4" applyFont="1" applyBorder="1" applyAlignment="1">
      <alignment horizontal="center" vertical="center"/>
    </xf>
    <xf numFmtId="0" fontId="4" fillId="0" borderId="45" xfId="4" applyFont="1" applyBorder="1" applyAlignment="1">
      <alignment horizontal="center" vertical="center"/>
    </xf>
    <xf numFmtId="0" fontId="4" fillId="0" borderId="86" xfId="4" applyFont="1" applyBorder="1" applyAlignment="1">
      <alignment horizontal="center" vertical="center"/>
    </xf>
    <xf numFmtId="0" fontId="19" fillId="0" borderId="81" xfId="4" applyFont="1" applyBorder="1" applyAlignment="1">
      <alignment horizontal="center" vertical="center" shrinkToFit="1"/>
    </xf>
    <xf numFmtId="0" fontId="19" fillId="0" borderId="65" xfId="4" applyFont="1" applyBorder="1" applyAlignment="1">
      <alignment horizontal="center" vertical="center" shrinkToFit="1"/>
    </xf>
    <xf numFmtId="0" fontId="19" fillId="0" borderId="84" xfId="4" applyFont="1" applyBorder="1" applyAlignment="1">
      <alignment horizontal="center" vertical="center" shrinkToFit="1"/>
    </xf>
    <xf numFmtId="0" fontId="19" fillId="0" borderId="75" xfId="4" applyFont="1" applyBorder="1" applyAlignment="1">
      <alignment horizontal="center" vertical="center" shrinkToFit="1"/>
    </xf>
    <xf numFmtId="0" fontId="19" fillId="0" borderId="0" xfId="4" applyFont="1" applyAlignment="1">
      <alignment horizontal="center" vertical="center" shrinkToFit="1"/>
    </xf>
    <xf numFmtId="0" fontId="19" fillId="0" borderId="85" xfId="4" applyFont="1" applyBorder="1" applyAlignment="1">
      <alignment horizontal="center" vertical="center" shrinkToFit="1"/>
    </xf>
    <xf numFmtId="0" fontId="4" fillId="0" borderId="65" xfId="4" applyFont="1" applyBorder="1" applyAlignment="1">
      <alignment horizontal="center" vertical="center"/>
    </xf>
    <xf numFmtId="0" fontId="4" fillId="0" borderId="84" xfId="4" applyFont="1" applyBorder="1" applyAlignment="1">
      <alignment horizontal="center" vertical="center"/>
    </xf>
    <xf numFmtId="0" fontId="4" fillId="0" borderId="97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" fillId="0" borderId="85" xfId="4" applyFont="1" applyBorder="1" applyAlignment="1">
      <alignment horizontal="center" vertical="center"/>
    </xf>
    <xf numFmtId="0" fontId="4" fillId="0" borderId="102" xfId="4" applyFont="1" applyBorder="1" applyAlignment="1">
      <alignment horizontal="center" vertical="center"/>
    </xf>
    <xf numFmtId="0" fontId="4" fillId="0" borderId="43" xfId="4" applyFont="1" applyBorder="1" applyAlignment="1">
      <alignment horizontal="center" vertical="center"/>
    </xf>
    <xf numFmtId="0" fontId="4" fillId="0" borderId="91" xfId="4" applyFont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3" fillId="0" borderId="85" xfId="4" applyFont="1" applyBorder="1" applyAlignment="1">
      <alignment horizontal="center" vertical="center"/>
    </xf>
    <xf numFmtId="0" fontId="13" fillId="0" borderId="90" xfId="4" applyFont="1" applyBorder="1" applyAlignment="1">
      <alignment horizontal="center" vertical="center"/>
    </xf>
    <xf numFmtId="0" fontId="13" fillId="0" borderId="43" xfId="4" applyFont="1" applyBorder="1" applyAlignment="1">
      <alignment horizontal="center" vertical="center"/>
    </xf>
    <xf numFmtId="0" fontId="13" fillId="0" borderId="91" xfId="4" applyFont="1" applyBorder="1" applyAlignment="1">
      <alignment horizontal="center" vertical="center"/>
    </xf>
    <xf numFmtId="0" fontId="4" fillId="0" borderId="34" xfId="4" applyFont="1" applyBorder="1" applyAlignment="1">
      <alignment horizontal="center" vertical="top"/>
    </xf>
    <xf numFmtId="0" fontId="4" fillId="0" borderId="110" xfId="4" applyFont="1" applyBorder="1" applyAlignment="1">
      <alignment horizontal="center" vertical="top"/>
    </xf>
    <xf numFmtId="0" fontId="14" fillId="0" borderId="34" xfId="4" applyFont="1" applyBorder="1" applyAlignment="1">
      <alignment horizontal="right"/>
    </xf>
    <xf numFmtId="0" fontId="4" fillId="0" borderId="34" xfId="4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0" fontId="4" fillId="0" borderId="42" xfId="4" applyFont="1" applyBorder="1" applyAlignment="1">
      <alignment horizontal="center"/>
    </xf>
    <xf numFmtId="0" fontId="4" fillId="0" borderId="29" xfId="4" applyFont="1" applyBorder="1" applyAlignment="1">
      <alignment horizontal="center"/>
    </xf>
    <xf numFmtId="38" fontId="14" fillId="0" borderId="34" xfId="3" applyFont="1" applyBorder="1" applyAlignment="1">
      <alignment horizontal="right"/>
    </xf>
    <xf numFmtId="38" fontId="13" fillId="0" borderId="34" xfId="3" applyFont="1" applyBorder="1" applyAlignment="1">
      <alignment horizontal="right"/>
    </xf>
    <xf numFmtId="0" fontId="14" fillId="0" borderId="4" xfId="4" applyFont="1" applyBorder="1" applyAlignment="1">
      <alignment horizontal="center"/>
    </xf>
    <xf numFmtId="0" fontId="14" fillId="0" borderId="42" xfId="4" applyFont="1" applyBorder="1" applyAlignment="1">
      <alignment horizontal="center"/>
    </xf>
    <xf numFmtId="0" fontId="14" fillId="0" borderId="29" xfId="4" applyFont="1" applyBorder="1" applyAlignment="1">
      <alignment horizontal="center"/>
    </xf>
    <xf numFmtId="0" fontId="4" fillId="0" borderId="47" xfId="4" applyFont="1" applyBorder="1" applyAlignment="1">
      <alignment horizontal="center" vertical="top"/>
    </xf>
    <xf numFmtId="0" fontId="2" fillId="0" borderId="46" xfId="4" applyBorder="1" applyAlignment="1">
      <alignment horizontal="center" vertical="top"/>
    </xf>
    <xf numFmtId="0" fontId="2" fillId="0" borderId="13" xfId="4" applyBorder="1" applyAlignment="1">
      <alignment horizontal="center" vertical="top"/>
    </xf>
    <xf numFmtId="0" fontId="2" fillId="0" borderId="75" xfId="4" applyBorder="1" applyAlignment="1">
      <alignment horizontal="center" vertical="top"/>
    </xf>
    <xf numFmtId="0" fontId="2" fillId="0" borderId="0" xfId="4" applyAlignment="1">
      <alignment horizontal="center" vertical="top"/>
    </xf>
    <xf numFmtId="0" fontId="2" fillId="0" borderId="85" xfId="4" applyBorder="1" applyAlignment="1">
      <alignment horizontal="center" vertical="top"/>
    </xf>
    <xf numFmtId="0" fontId="2" fillId="0" borderId="90" xfId="4" applyBorder="1" applyAlignment="1">
      <alignment horizontal="center" vertical="top"/>
    </xf>
    <xf numFmtId="0" fontId="2" fillId="0" borderId="43" xfId="4" applyBorder="1" applyAlignment="1">
      <alignment horizontal="center" vertical="top"/>
    </xf>
    <xf numFmtId="0" fontId="2" fillId="0" borderId="91" xfId="4" applyBorder="1" applyAlignment="1">
      <alignment horizontal="center" vertical="top"/>
    </xf>
    <xf numFmtId="0" fontId="4" fillId="0" borderId="75" xfId="4" applyFont="1" applyBorder="1" applyAlignment="1">
      <alignment horizontal="center"/>
    </xf>
    <xf numFmtId="0" fontId="4" fillId="0" borderId="0" xfId="4" applyFont="1" applyAlignment="1">
      <alignment horizontal="center"/>
    </xf>
    <xf numFmtId="0" fontId="4" fillId="0" borderId="85" xfId="4" applyFont="1" applyBorder="1" applyAlignment="1">
      <alignment horizontal="center"/>
    </xf>
    <xf numFmtId="0" fontId="14" fillId="0" borderId="4" xfId="4" applyFont="1" applyBorder="1" applyAlignment="1">
      <alignment horizontal="right"/>
    </xf>
    <xf numFmtId="0" fontId="14" fillId="0" borderId="42" xfId="4" applyFont="1" applyBorder="1" applyAlignment="1">
      <alignment horizontal="right"/>
    </xf>
    <xf numFmtId="0" fontId="14" fillId="0" borderId="29" xfId="4" applyFont="1" applyBorder="1" applyAlignment="1">
      <alignment horizontal="right"/>
    </xf>
    <xf numFmtId="38" fontId="14" fillId="0" borderId="4" xfId="3" applyFont="1" applyBorder="1" applyAlignment="1">
      <alignment horizontal="right"/>
    </xf>
    <xf numFmtId="38" fontId="14" fillId="0" borderId="42" xfId="3" applyFont="1" applyBorder="1" applyAlignment="1">
      <alignment horizontal="right"/>
    </xf>
    <xf numFmtId="38" fontId="14" fillId="0" borderId="29" xfId="3" applyFont="1" applyBorder="1" applyAlignment="1">
      <alignment horizontal="right"/>
    </xf>
    <xf numFmtId="0" fontId="4" fillId="0" borderId="108" xfId="4" applyFont="1" applyBorder="1" applyAlignment="1">
      <alignment horizontal="center" vertical="top"/>
    </xf>
    <xf numFmtId="38" fontId="13" fillId="0" borderId="34" xfId="4" applyNumberFormat="1" applyFont="1" applyBorder="1" applyAlignment="1">
      <alignment horizontal="right"/>
    </xf>
    <xf numFmtId="0" fontId="13" fillId="0" borderId="34" xfId="4" applyFont="1" applyBorder="1" applyAlignment="1">
      <alignment horizontal="right"/>
    </xf>
    <xf numFmtId="0" fontId="14" fillId="0" borderId="34" xfId="4" applyFont="1" applyBorder="1" applyAlignment="1">
      <alignment horizontal="center"/>
    </xf>
    <xf numFmtId="38" fontId="14" fillId="0" borderId="34" xfId="4" applyNumberFormat="1" applyFont="1" applyBorder="1" applyAlignment="1">
      <alignment horizontal="right"/>
    </xf>
    <xf numFmtId="0" fontId="4" fillId="0" borderId="46" xfId="4" applyFont="1" applyBorder="1" applyAlignment="1">
      <alignment horizontal="center" vertical="top"/>
    </xf>
    <xf numFmtId="0" fontId="4" fillId="0" borderId="13" xfId="4" applyFont="1" applyBorder="1" applyAlignment="1">
      <alignment horizontal="center" vertical="top"/>
    </xf>
    <xf numFmtId="0" fontId="4" fillId="0" borderId="75" xfId="4" applyFont="1" applyBorder="1" applyAlignment="1">
      <alignment horizontal="center" vertical="top"/>
    </xf>
    <xf numFmtId="0" fontId="4" fillId="0" borderId="0" xfId="4" applyFont="1" applyAlignment="1">
      <alignment horizontal="center" vertical="top"/>
    </xf>
    <xf numFmtId="0" fontId="4" fillId="0" borderId="85" xfId="4" applyFont="1" applyBorder="1" applyAlignment="1">
      <alignment horizontal="center" vertical="top"/>
    </xf>
    <xf numFmtId="0" fontId="4" fillId="0" borderId="90" xfId="4" applyFont="1" applyBorder="1" applyAlignment="1">
      <alignment horizontal="center" vertical="top"/>
    </xf>
    <xf numFmtId="0" fontId="4" fillId="0" borderId="43" xfId="4" applyFont="1" applyBorder="1" applyAlignment="1">
      <alignment horizontal="center" vertical="top"/>
    </xf>
    <xf numFmtId="0" fontId="4" fillId="0" borderId="91" xfId="4" applyFont="1" applyBorder="1" applyAlignment="1">
      <alignment horizontal="center" vertical="top"/>
    </xf>
  </cellXfs>
  <cellStyles count="6">
    <cellStyle name="ハイパーリンク" xfId="1" builtinId="8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_Sheet1" xfId="5" xr:uid="{00000000-0005-0000-0000-000005000000}"/>
  </cellStyles>
  <dxfs count="37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0</xdr:row>
      <xdr:rowOff>0</xdr:rowOff>
    </xdr:from>
    <xdr:to>
      <xdr:col>3</xdr:col>
      <xdr:colOff>419100</xdr:colOff>
      <xdr:row>0</xdr:row>
      <xdr:rowOff>0</xdr:rowOff>
    </xdr:to>
    <xdr:sp macro="" textlink="">
      <xdr:nvSpPr>
        <xdr:cNvPr id="13329" name="AutoShape 1">
          <a:extLst>
            <a:ext uri="{FF2B5EF4-FFF2-40B4-BE49-F238E27FC236}">
              <a16:creationId xmlns:a16="http://schemas.microsoft.com/office/drawing/2014/main" id="{FF071DBA-7909-4671-BDAD-EA7966D0FE55}"/>
            </a:ext>
          </a:extLst>
        </xdr:cNvPr>
        <xdr:cNvSpPr>
          <a:spLocks/>
        </xdr:cNvSpPr>
      </xdr:nvSpPr>
      <xdr:spPr bwMode="auto">
        <a:xfrm>
          <a:off x="326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419100</xdr:colOff>
      <xdr:row>0</xdr:row>
      <xdr:rowOff>0</xdr:rowOff>
    </xdr:to>
    <xdr:sp macro="" textlink="">
      <xdr:nvSpPr>
        <xdr:cNvPr id="13330" name="AutoShape 4">
          <a:extLst>
            <a:ext uri="{FF2B5EF4-FFF2-40B4-BE49-F238E27FC236}">
              <a16:creationId xmlns:a16="http://schemas.microsoft.com/office/drawing/2014/main" id="{672C0673-B010-40CD-B0D6-105875BCBF0E}"/>
            </a:ext>
          </a:extLst>
        </xdr:cNvPr>
        <xdr:cNvSpPr>
          <a:spLocks/>
        </xdr:cNvSpPr>
      </xdr:nvSpPr>
      <xdr:spPr bwMode="auto">
        <a:xfrm>
          <a:off x="3333750" y="0"/>
          <a:ext cx="0" cy="0"/>
        </a:xfrm>
        <a:prstGeom prst="rightBrace">
          <a:avLst>
            <a:gd name="adj1" fmla="val -2147483648"/>
            <a:gd name="adj2" fmla="val 5185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419100</xdr:colOff>
      <xdr:row>0</xdr:row>
      <xdr:rowOff>0</xdr:rowOff>
    </xdr:to>
    <xdr:sp macro="" textlink="">
      <xdr:nvSpPr>
        <xdr:cNvPr id="13331" name="AutoShape 5">
          <a:extLst>
            <a:ext uri="{FF2B5EF4-FFF2-40B4-BE49-F238E27FC236}">
              <a16:creationId xmlns:a16="http://schemas.microsoft.com/office/drawing/2014/main" id="{C608B7AE-A4C2-4A6A-B070-E9FBDB13650B}"/>
            </a:ext>
          </a:extLst>
        </xdr:cNvPr>
        <xdr:cNvSpPr>
          <a:spLocks/>
        </xdr:cNvSpPr>
      </xdr:nvSpPr>
      <xdr:spPr bwMode="auto">
        <a:xfrm>
          <a:off x="3324225" y="0"/>
          <a:ext cx="0" cy="0"/>
        </a:xfrm>
        <a:prstGeom prst="rightBrace">
          <a:avLst>
            <a:gd name="adj1" fmla="val -2147483648"/>
            <a:gd name="adj2" fmla="val 5185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419100</xdr:colOff>
      <xdr:row>0</xdr:row>
      <xdr:rowOff>0</xdr:rowOff>
    </xdr:to>
    <xdr:sp macro="" textlink="">
      <xdr:nvSpPr>
        <xdr:cNvPr id="13332" name="AutoShape 6">
          <a:extLst>
            <a:ext uri="{FF2B5EF4-FFF2-40B4-BE49-F238E27FC236}">
              <a16:creationId xmlns:a16="http://schemas.microsoft.com/office/drawing/2014/main" id="{B9B68E9F-FA35-4626-8C5B-190B1C879509}"/>
            </a:ext>
          </a:extLst>
        </xdr:cNvPr>
        <xdr:cNvSpPr>
          <a:spLocks/>
        </xdr:cNvSpPr>
      </xdr:nvSpPr>
      <xdr:spPr bwMode="auto">
        <a:xfrm>
          <a:off x="3343275" y="0"/>
          <a:ext cx="0" cy="0"/>
        </a:xfrm>
        <a:prstGeom prst="rightBrace">
          <a:avLst>
            <a:gd name="adj1" fmla="val -2147483648"/>
            <a:gd name="adj2" fmla="val 5185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514350</xdr:colOff>
      <xdr:row>0</xdr:row>
      <xdr:rowOff>0</xdr:rowOff>
    </xdr:from>
    <xdr:to>
      <xdr:col>3</xdr:col>
      <xdr:colOff>419100</xdr:colOff>
      <xdr:row>0</xdr:row>
      <xdr:rowOff>0</xdr:rowOff>
    </xdr:to>
    <xdr:sp macro="" textlink="">
      <xdr:nvSpPr>
        <xdr:cNvPr id="13333" name="AutoShape 7">
          <a:extLst>
            <a:ext uri="{FF2B5EF4-FFF2-40B4-BE49-F238E27FC236}">
              <a16:creationId xmlns:a16="http://schemas.microsoft.com/office/drawing/2014/main" id="{AA5C83F9-0216-4AB4-82ED-D5C3F3433735}"/>
            </a:ext>
          </a:extLst>
        </xdr:cNvPr>
        <xdr:cNvSpPr>
          <a:spLocks/>
        </xdr:cNvSpPr>
      </xdr:nvSpPr>
      <xdr:spPr bwMode="auto">
        <a:xfrm>
          <a:off x="33147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66675</xdr:colOff>
      <xdr:row>34</xdr:row>
      <xdr:rowOff>200025</xdr:rowOff>
    </xdr:from>
    <xdr:to>
      <xdr:col>26</xdr:col>
      <xdr:colOff>381000</xdr:colOff>
      <xdr:row>41</xdr:row>
      <xdr:rowOff>28575</xdr:rowOff>
    </xdr:to>
    <xdr:pic>
      <xdr:nvPicPr>
        <xdr:cNvPr id="3281" name="Picture 13" descr="nannichi">
          <a:extLst>
            <a:ext uri="{FF2B5EF4-FFF2-40B4-BE49-F238E27FC236}">
              <a16:creationId xmlns:a16="http://schemas.microsoft.com/office/drawing/2014/main" id="{E751A606-AFF9-43B3-8E7F-9FDAA845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6725" y="9353550"/>
          <a:ext cx="19240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66675</xdr:colOff>
      <xdr:row>34</xdr:row>
      <xdr:rowOff>200025</xdr:rowOff>
    </xdr:from>
    <xdr:to>
      <xdr:col>26</xdr:col>
      <xdr:colOff>381000</xdr:colOff>
      <xdr:row>41</xdr:row>
      <xdr:rowOff>28575</xdr:rowOff>
    </xdr:to>
    <xdr:pic>
      <xdr:nvPicPr>
        <xdr:cNvPr id="2" name="Picture 13" descr="nannichi">
          <a:extLst>
            <a:ext uri="{FF2B5EF4-FFF2-40B4-BE49-F238E27FC236}">
              <a16:creationId xmlns:a16="http://schemas.microsoft.com/office/drawing/2014/main" id="{7CECECC9-DD9E-4AC5-A024-264C070B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6725" y="9353550"/>
          <a:ext cx="19240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228600</xdr:colOff>
      <xdr:row>36</xdr:row>
      <xdr:rowOff>114300</xdr:rowOff>
    </xdr:from>
    <xdr:to>
      <xdr:col>28</xdr:col>
      <xdr:colOff>581025</xdr:colOff>
      <xdr:row>42</xdr:row>
      <xdr:rowOff>180975</xdr:rowOff>
    </xdr:to>
    <xdr:pic>
      <xdr:nvPicPr>
        <xdr:cNvPr id="12409" name="Picture 13" descr="nannichi">
          <a:extLst>
            <a:ext uri="{FF2B5EF4-FFF2-40B4-BE49-F238E27FC236}">
              <a16:creationId xmlns:a16="http://schemas.microsoft.com/office/drawing/2014/main" id="{E78743BE-9AB0-4CD1-BF82-52293736D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2300" y="10296525"/>
          <a:ext cx="22479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228600</xdr:colOff>
      <xdr:row>31</xdr:row>
      <xdr:rowOff>123825</xdr:rowOff>
    </xdr:from>
    <xdr:to>
      <xdr:col>28</xdr:col>
      <xdr:colOff>647700</xdr:colOff>
      <xdr:row>37</xdr:row>
      <xdr:rowOff>123825</xdr:rowOff>
    </xdr:to>
    <xdr:pic>
      <xdr:nvPicPr>
        <xdr:cNvPr id="9378" name="Picture 13" descr="nannichi">
          <a:extLst>
            <a:ext uri="{FF2B5EF4-FFF2-40B4-BE49-F238E27FC236}">
              <a16:creationId xmlns:a16="http://schemas.microsoft.com/office/drawing/2014/main" id="{96AFDCED-E05D-4735-8757-1A9ADBA6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26075" y="8858250"/>
          <a:ext cx="25908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228600</xdr:colOff>
      <xdr:row>31</xdr:row>
      <xdr:rowOff>123825</xdr:rowOff>
    </xdr:from>
    <xdr:to>
      <xdr:col>28</xdr:col>
      <xdr:colOff>647700</xdr:colOff>
      <xdr:row>37</xdr:row>
      <xdr:rowOff>123825</xdr:rowOff>
    </xdr:to>
    <xdr:pic>
      <xdr:nvPicPr>
        <xdr:cNvPr id="2" name="Picture 13" descr="nannichi">
          <a:extLst>
            <a:ext uri="{FF2B5EF4-FFF2-40B4-BE49-F238E27FC236}">
              <a16:creationId xmlns:a16="http://schemas.microsoft.com/office/drawing/2014/main" id="{E5A16739-8806-4BB7-B5FC-C16B0F28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26075" y="8858250"/>
          <a:ext cx="25908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7"/>
  <sheetViews>
    <sheetView showZeros="0" tabSelected="1" zoomScale="80" workbookViewId="0">
      <selection activeCell="C4" sqref="C4:M4"/>
    </sheetView>
  </sheetViews>
  <sheetFormatPr defaultColWidth="8" defaultRowHeight="13.5"/>
  <cols>
    <col min="1" max="1" width="9" style="14" customWidth="1"/>
    <col min="2" max="2" width="20.625" style="14" customWidth="1"/>
    <col min="3" max="13" width="7.125" style="14" customWidth="1"/>
    <col min="14" max="14" width="22.75" style="14" bestFit="1" customWidth="1"/>
    <col min="15" max="15" width="20.625" style="14" customWidth="1"/>
    <col min="16" max="16" width="8" style="14" customWidth="1"/>
    <col min="17" max="241" width="9" style="14" customWidth="1"/>
    <col min="242" max="242" width="9.75" style="14" customWidth="1"/>
    <col min="243" max="248" width="5.5" style="14" customWidth="1"/>
    <col min="249" max="249" width="6.5" style="14" customWidth="1"/>
    <col min="250" max="250" width="9.5" style="14" customWidth="1"/>
    <col min="251" max="251" width="12.125" style="14" customWidth="1"/>
    <col min="252" max="253" width="5.5" style="14" customWidth="1"/>
    <col min="254" max="254" width="22.125" style="14" bestFit="1" customWidth="1"/>
    <col min="255" max="255" width="10.5" style="14" bestFit="1" customWidth="1"/>
    <col min="256" max="16384" width="8" style="14"/>
  </cols>
  <sheetData>
    <row r="1" spans="2:15" ht="20.100000000000001" customHeight="1" thickBot="1"/>
    <row r="2" spans="2:15" ht="30" customHeight="1">
      <c r="B2" s="50" t="s">
        <v>550</v>
      </c>
      <c r="C2" s="427" t="s">
        <v>365</v>
      </c>
      <c r="D2" s="428"/>
      <c r="E2" s="428"/>
      <c r="F2" s="428"/>
      <c r="G2" s="428"/>
      <c r="H2" s="428"/>
      <c r="I2" s="428"/>
      <c r="J2" s="428"/>
      <c r="K2" s="428"/>
      <c r="L2" s="428"/>
      <c r="M2" s="429"/>
      <c r="O2" s="49">
        <v>44896</v>
      </c>
    </row>
    <row r="3" spans="2:15" ht="30" customHeight="1">
      <c r="B3" s="401"/>
      <c r="C3" s="430" t="s">
        <v>751</v>
      </c>
      <c r="D3" s="431"/>
      <c r="E3" s="431"/>
      <c r="F3" s="53" t="s">
        <v>744</v>
      </c>
      <c r="G3" s="431" t="s">
        <v>750</v>
      </c>
      <c r="H3" s="431"/>
      <c r="I3" s="53" t="s">
        <v>745</v>
      </c>
      <c r="J3" s="431" t="s">
        <v>746</v>
      </c>
      <c r="K3" s="431"/>
      <c r="L3" s="431" t="s">
        <v>747</v>
      </c>
      <c r="M3" s="432"/>
    </row>
    <row r="4" spans="2:15" ht="30" customHeight="1" thickBot="1">
      <c r="B4" s="402"/>
      <c r="C4" s="415"/>
      <c r="D4" s="416"/>
      <c r="E4" s="416"/>
      <c r="F4" s="416"/>
      <c r="G4" s="416"/>
      <c r="H4" s="416"/>
      <c r="I4" s="416"/>
      <c r="J4" s="416"/>
      <c r="K4" s="416"/>
      <c r="L4" s="416"/>
      <c r="M4" s="417"/>
    </row>
    <row r="5" spans="2:15" ht="30" customHeight="1">
      <c r="C5" s="418" t="s">
        <v>748</v>
      </c>
      <c r="D5" s="419"/>
      <c r="E5" s="419"/>
      <c r="F5" s="419"/>
      <c r="G5" s="419"/>
      <c r="H5" s="419"/>
      <c r="I5" s="419"/>
      <c r="J5" s="419"/>
      <c r="K5" s="419"/>
      <c r="L5" s="419"/>
      <c r="M5" s="420"/>
    </row>
    <row r="6" spans="2:15" ht="30" customHeight="1">
      <c r="C6" s="403"/>
      <c r="D6" s="404"/>
      <c r="E6" s="404"/>
      <c r="F6" s="404"/>
      <c r="G6" s="404"/>
      <c r="H6" s="404"/>
      <c r="I6" s="404"/>
      <c r="J6" s="404"/>
      <c r="K6" s="404"/>
      <c r="L6" s="404"/>
      <c r="M6" s="405"/>
    </row>
    <row r="7" spans="2:15" ht="30" customHeight="1">
      <c r="C7" s="406" t="s">
        <v>559</v>
      </c>
      <c r="D7" s="407"/>
      <c r="E7" s="407"/>
      <c r="F7" s="407"/>
      <c r="G7" s="407"/>
      <c r="H7" s="407"/>
      <c r="I7" s="407"/>
      <c r="J7" s="407"/>
      <c r="K7" s="407"/>
      <c r="L7" s="407"/>
      <c r="M7" s="408"/>
    </row>
    <row r="8" spans="2:15" ht="30" customHeight="1">
      <c r="C8" s="409"/>
      <c r="D8" s="410"/>
      <c r="E8" s="410"/>
      <c r="F8" s="410"/>
      <c r="G8" s="410"/>
      <c r="H8" s="410"/>
      <c r="I8" s="410"/>
      <c r="J8" s="410"/>
      <c r="K8" s="410"/>
      <c r="L8" s="410"/>
      <c r="M8" s="411"/>
    </row>
    <row r="9" spans="2:15" ht="30" customHeight="1">
      <c r="C9" s="412" t="s">
        <v>749</v>
      </c>
      <c r="D9" s="413"/>
      <c r="E9" s="413"/>
      <c r="F9" s="413"/>
      <c r="G9" s="413"/>
      <c r="H9" s="413"/>
      <c r="I9" s="413"/>
      <c r="J9" s="413"/>
      <c r="K9" s="413"/>
      <c r="L9" s="413"/>
      <c r="M9" s="414"/>
    </row>
    <row r="10" spans="2:15" ht="30" customHeight="1">
      <c r="C10" s="421"/>
      <c r="D10" s="422"/>
      <c r="E10" s="422"/>
      <c r="F10" s="422"/>
      <c r="G10" s="422"/>
      <c r="H10" s="422"/>
      <c r="I10" s="422"/>
      <c r="J10" s="422"/>
      <c r="K10" s="422"/>
      <c r="L10" s="422"/>
      <c r="M10" s="423"/>
    </row>
    <row r="11" spans="2:15" ht="30" customHeight="1">
      <c r="C11" s="418" t="s">
        <v>361</v>
      </c>
      <c r="D11" s="419"/>
      <c r="E11" s="419"/>
      <c r="F11" s="419"/>
      <c r="G11" s="419"/>
      <c r="H11" s="419"/>
      <c r="I11" s="419"/>
      <c r="J11" s="419"/>
      <c r="K11" s="419"/>
      <c r="L11" s="419"/>
      <c r="M11" s="420"/>
    </row>
    <row r="12" spans="2:15" ht="30" customHeight="1">
      <c r="C12" s="421"/>
      <c r="D12" s="422"/>
      <c r="E12" s="422"/>
      <c r="F12" s="422"/>
      <c r="G12" s="422"/>
      <c r="H12" s="422"/>
      <c r="I12" s="422"/>
      <c r="J12" s="422"/>
      <c r="K12" s="422"/>
      <c r="L12" s="422"/>
      <c r="M12" s="423"/>
    </row>
    <row r="13" spans="2:15" ht="30" customHeight="1" thickBot="1">
      <c r="C13" s="424"/>
      <c r="D13" s="425"/>
      <c r="E13" s="425"/>
      <c r="F13" s="425"/>
      <c r="G13" s="425"/>
      <c r="H13" s="425"/>
      <c r="I13" s="425"/>
      <c r="J13" s="425"/>
      <c r="K13" s="425"/>
      <c r="L13" s="425"/>
      <c r="M13" s="426"/>
    </row>
    <row r="14" spans="2:15" ht="20.100000000000001" customHeight="1"/>
    <row r="15" spans="2:15" s="93" customFormat="1" ht="20.100000000000001" customHeight="1">
      <c r="C15" s="399" t="s">
        <v>764</v>
      </c>
      <c r="D15" s="399"/>
      <c r="E15" s="399"/>
      <c r="F15" s="399" t="s">
        <v>761</v>
      </c>
      <c r="G15" s="399"/>
      <c r="H15" s="399" t="s">
        <v>762</v>
      </c>
      <c r="I15" s="399"/>
      <c r="J15" s="399" t="s">
        <v>763</v>
      </c>
      <c r="K15" s="399"/>
      <c r="L15" s="399" t="s">
        <v>760</v>
      </c>
      <c r="M15" s="399"/>
    </row>
    <row r="16" spans="2:15" s="52" customFormat="1" ht="21.95" customHeight="1">
      <c r="C16" s="399" t="s">
        <v>753</v>
      </c>
      <c r="D16" s="399"/>
      <c r="E16" s="399"/>
      <c r="F16" s="400">
        <f>南日本!W52</f>
        <v>0</v>
      </c>
      <c r="G16" s="400"/>
      <c r="H16" s="400">
        <f>南日本!W53</f>
        <v>0</v>
      </c>
      <c r="I16" s="400"/>
      <c r="J16" s="400">
        <f>南日本!W54</f>
        <v>0</v>
      </c>
      <c r="K16" s="400"/>
      <c r="L16" s="400">
        <f>SUM(F16:K16)</f>
        <v>0</v>
      </c>
      <c r="M16" s="400"/>
    </row>
    <row r="17" spans="3:13" s="52" customFormat="1" ht="21.95" customHeight="1">
      <c r="C17" s="399" t="s">
        <v>754</v>
      </c>
      <c r="D17" s="399"/>
      <c r="E17" s="399"/>
      <c r="F17" s="400">
        <f>SUM(朝日!Z45:Z46)</f>
        <v>0</v>
      </c>
      <c r="G17" s="400"/>
      <c r="H17" s="400">
        <f>SUM(朝日!Z47:Z48)</f>
        <v>0</v>
      </c>
      <c r="I17" s="400"/>
      <c r="J17" s="400">
        <f>SUM(朝日!Z49:Z50)</f>
        <v>0</v>
      </c>
      <c r="K17" s="400"/>
      <c r="L17" s="400">
        <f>SUM(F17:K17)</f>
        <v>0</v>
      </c>
      <c r="M17" s="400"/>
    </row>
    <row r="18" spans="3:13" s="52" customFormat="1" ht="21.95" customHeight="1">
      <c r="C18" s="399" t="s">
        <v>755</v>
      </c>
      <c r="D18" s="399"/>
      <c r="E18" s="399"/>
      <c r="F18" s="400">
        <f>読売!AA43+読売!AA44</f>
        <v>0</v>
      </c>
      <c r="G18" s="400"/>
      <c r="H18" s="400">
        <f>読売!AA45+読売!AA46</f>
        <v>0</v>
      </c>
      <c r="I18" s="400"/>
      <c r="J18" s="400">
        <f>読売!AA47+読売!AA48</f>
        <v>0</v>
      </c>
      <c r="K18" s="400"/>
      <c r="L18" s="400">
        <f>SUM(F18:K18)</f>
        <v>0</v>
      </c>
      <c r="M18" s="400"/>
    </row>
    <row r="19" spans="3:13" s="52" customFormat="1" ht="21.95" customHeight="1">
      <c r="C19" s="399" t="s">
        <v>756</v>
      </c>
      <c r="D19" s="399"/>
      <c r="E19" s="399"/>
      <c r="F19" s="400">
        <f>毎日!AC44+毎日!AC45</f>
        <v>0</v>
      </c>
      <c r="G19" s="400"/>
      <c r="H19" s="400">
        <f>毎日!AC47+毎日!AC48</f>
        <v>0</v>
      </c>
      <c r="I19" s="400"/>
      <c r="J19" s="400">
        <f>毎日!AC50</f>
        <v>0</v>
      </c>
      <c r="K19" s="400"/>
      <c r="L19" s="400">
        <f t="shared" ref="L19:L24" si="0">SUM(F19:K19)</f>
        <v>0</v>
      </c>
      <c r="M19" s="400"/>
    </row>
    <row r="20" spans="3:13" s="52" customFormat="1" ht="21.95" customHeight="1">
      <c r="C20" s="399" t="s">
        <v>757</v>
      </c>
      <c r="D20" s="399"/>
      <c r="E20" s="399"/>
      <c r="F20" s="400">
        <f>SUM(日経!AC42:AC43)</f>
        <v>0</v>
      </c>
      <c r="G20" s="400"/>
      <c r="H20" s="400">
        <f>SUM(日経!AC45:AC46)</f>
        <v>0</v>
      </c>
      <c r="I20" s="400"/>
      <c r="J20" s="400">
        <f>SUM(日経!AC48:AC49)</f>
        <v>0</v>
      </c>
      <c r="K20" s="400"/>
      <c r="L20" s="400">
        <f>SUM(F20:K20)</f>
        <v>0</v>
      </c>
      <c r="M20" s="400"/>
    </row>
    <row r="21" spans="3:13" s="52" customFormat="1" ht="21.95" customHeight="1">
      <c r="C21" s="399"/>
      <c r="D21" s="399"/>
      <c r="E21" s="399"/>
      <c r="F21" s="400"/>
      <c r="G21" s="400"/>
      <c r="H21" s="400"/>
      <c r="I21" s="400"/>
      <c r="J21" s="400"/>
      <c r="K21" s="400"/>
      <c r="L21" s="400">
        <f t="shared" si="0"/>
        <v>0</v>
      </c>
      <c r="M21" s="400"/>
    </row>
    <row r="22" spans="3:13" s="52" customFormat="1" ht="21.95" customHeight="1">
      <c r="C22" s="399" t="s">
        <v>758</v>
      </c>
      <c r="D22" s="399"/>
      <c r="E22" s="399"/>
      <c r="F22" s="400"/>
      <c r="G22" s="400"/>
      <c r="H22" s="400"/>
      <c r="I22" s="400"/>
      <c r="J22" s="400">
        <f>南海日日!AC48</f>
        <v>0</v>
      </c>
      <c r="K22" s="400"/>
      <c r="L22" s="400">
        <f t="shared" si="0"/>
        <v>0</v>
      </c>
      <c r="M22" s="400"/>
    </row>
    <row r="23" spans="3:13" s="52" customFormat="1" ht="21.95" customHeight="1">
      <c r="C23" s="399" t="s">
        <v>759</v>
      </c>
      <c r="D23" s="399"/>
      <c r="E23" s="399"/>
      <c r="F23" s="400"/>
      <c r="G23" s="400"/>
      <c r="H23" s="400"/>
      <c r="I23" s="400"/>
      <c r="J23" s="400">
        <f>奄美!AE53</f>
        <v>0</v>
      </c>
      <c r="K23" s="400"/>
      <c r="L23" s="400">
        <f t="shared" si="0"/>
        <v>0</v>
      </c>
      <c r="M23" s="400"/>
    </row>
    <row r="24" spans="3:13" s="52" customFormat="1" ht="21.95" customHeight="1">
      <c r="C24" s="399"/>
      <c r="D24" s="399"/>
      <c r="E24" s="399"/>
      <c r="F24" s="400"/>
      <c r="G24" s="400"/>
      <c r="H24" s="400"/>
      <c r="I24" s="400"/>
      <c r="J24" s="400"/>
      <c r="K24" s="400"/>
      <c r="L24" s="400">
        <f t="shared" si="0"/>
        <v>0</v>
      </c>
      <c r="M24" s="400"/>
    </row>
    <row r="25" spans="3:13" s="52" customFormat="1" ht="21.95" customHeight="1">
      <c r="C25" s="399" t="s">
        <v>760</v>
      </c>
      <c r="D25" s="399"/>
      <c r="E25" s="399"/>
      <c r="F25" s="400">
        <f>SUM(F16:G24)</f>
        <v>0</v>
      </c>
      <c r="G25" s="400"/>
      <c r="H25" s="400">
        <f>SUM(H16:I24)</f>
        <v>0</v>
      </c>
      <c r="I25" s="400"/>
      <c r="J25" s="400">
        <f>SUM(J16:K24)</f>
        <v>0</v>
      </c>
      <c r="K25" s="400"/>
      <c r="L25" s="400">
        <f>SUM(F25:K25)</f>
        <v>0</v>
      </c>
      <c r="M25" s="400"/>
    </row>
    <row r="26" spans="3:13" ht="20.100000000000001" customHeight="1"/>
    <row r="27" spans="3:13" ht="20.100000000000001" customHeight="1"/>
  </sheetData>
  <mergeCells count="71">
    <mergeCell ref="C2:M2"/>
    <mergeCell ref="C3:E3"/>
    <mergeCell ref="G3:H3"/>
    <mergeCell ref="J3:K3"/>
    <mergeCell ref="L3:M3"/>
    <mergeCell ref="J22:K22"/>
    <mergeCell ref="J23:K23"/>
    <mergeCell ref="J17:K17"/>
    <mergeCell ref="J18:K18"/>
    <mergeCell ref="B3:B4"/>
    <mergeCell ref="C6:M6"/>
    <mergeCell ref="C7:M7"/>
    <mergeCell ref="C8:M8"/>
    <mergeCell ref="C9:M9"/>
    <mergeCell ref="C4:M4"/>
    <mergeCell ref="C5:M5"/>
    <mergeCell ref="C10:M10"/>
    <mergeCell ref="C12:M12"/>
    <mergeCell ref="C11:M11"/>
    <mergeCell ref="C13:M13"/>
    <mergeCell ref="F19:G19"/>
    <mergeCell ref="J15:K15"/>
    <mergeCell ref="L15:M15"/>
    <mergeCell ref="F20:G20"/>
    <mergeCell ref="F15:G15"/>
    <mergeCell ref="F17:G17"/>
    <mergeCell ref="H15:I15"/>
    <mergeCell ref="F16:G16"/>
    <mergeCell ref="H24:I24"/>
    <mergeCell ref="F24:G24"/>
    <mergeCell ref="F25:G25"/>
    <mergeCell ref="H16:I16"/>
    <mergeCell ref="H17:I17"/>
    <mergeCell ref="H18:I18"/>
    <mergeCell ref="H19:I19"/>
    <mergeCell ref="H20:I20"/>
    <mergeCell ref="H21:I21"/>
    <mergeCell ref="H22:I22"/>
    <mergeCell ref="H23:I23"/>
    <mergeCell ref="F21:G21"/>
    <mergeCell ref="F22:G22"/>
    <mergeCell ref="F18:G18"/>
    <mergeCell ref="H25:I25"/>
    <mergeCell ref="F23:G23"/>
    <mergeCell ref="J24:K24"/>
    <mergeCell ref="J25:K25"/>
    <mergeCell ref="L16:M16"/>
    <mergeCell ref="L17:M17"/>
    <mergeCell ref="L18:M18"/>
    <mergeCell ref="L19:M19"/>
    <mergeCell ref="L20:M20"/>
    <mergeCell ref="L21:M21"/>
    <mergeCell ref="L22:M22"/>
    <mergeCell ref="L23:M23"/>
    <mergeCell ref="J16:K16"/>
    <mergeCell ref="J19:K19"/>
    <mergeCell ref="J20:K20"/>
    <mergeCell ref="J21:K21"/>
    <mergeCell ref="L24:M24"/>
    <mergeCell ref="L25:M25"/>
    <mergeCell ref="C23:E23"/>
    <mergeCell ref="C24:E24"/>
    <mergeCell ref="C25:E25"/>
    <mergeCell ref="C15:E15"/>
    <mergeCell ref="C16:E16"/>
    <mergeCell ref="C17:E17"/>
    <mergeCell ref="C18:E18"/>
    <mergeCell ref="C19:E19"/>
    <mergeCell ref="C20:E20"/>
    <mergeCell ref="C21:E21"/>
    <mergeCell ref="C22:E22"/>
  </mergeCells>
  <phoneticPr fontId="1"/>
  <pageMargins left="0.19685039370078741" right="0.19685039370078741" top="0.59055118110236227" bottom="0.59055118110236227" header="0.51181102362204722" footer="0.51181102362204722"/>
  <pageSetup paperSize="9" scale="8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83"/>
  <sheetViews>
    <sheetView showZeros="0" zoomScale="60" zoomScaleNormal="60" workbookViewId="0">
      <selection activeCell="N54" sqref="N54"/>
    </sheetView>
  </sheetViews>
  <sheetFormatPr defaultRowHeight="18" customHeight="1"/>
  <cols>
    <col min="1" max="1" width="5" style="14" customWidth="1"/>
    <col min="2" max="34" width="4.25" style="14" customWidth="1"/>
    <col min="35" max="39" width="5" style="14" customWidth="1"/>
    <col min="40" max="16384" width="9" style="14"/>
  </cols>
  <sheetData>
    <row r="1" spans="1:35" ht="39.950000000000003" customHeight="1" thickBo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038" t="s">
        <v>765</v>
      </c>
      <c r="L1" s="1038"/>
      <c r="M1" s="1038"/>
      <c r="N1" s="1038"/>
      <c r="O1" s="1038"/>
      <c r="P1" s="1038"/>
      <c r="Q1" s="1038"/>
      <c r="R1" s="1038"/>
      <c r="S1" s="1038"/>
      <c r="T1" s="1038"/>
      <c r="U1" s="1038"/>
      <c r="V1" s="1038"/>
      <c r="W1" s="1038"/>
      <c r="X1" s="111"/>
      <c r="Y1" s="111"/>
      <c r="Z1" s="111"/>
      <c r="AA1" s="111"/>
      <c r="AB1" s="111"/>
      <c r="AC1" s="1039" t="s">
        <v>853</v>
      </c>
      <c r="AD1" s="1039"/>
      <c r="AE1" s="1039"/>
      <c r="AF1" s="1039"/>
      <c r="AG1" s="1039"/>
      <c r="AH1" s="1039"/>
      <c r="AI1" s="111"/>
    </row>
    <row r="2" spans="1:35" ht="24.95" customHeight="1">
      <c r="B2" s="706" t="s">
        <v>619</v>
      </c>
      <c r="C2" s="1089"/>
      <c r="D2" s="1089"/>
      <c r="E2" s="1090"/>
      <c r="F2" s="1083">
        <f>入力画面!C6</f>
        <v>0</v>
      </c>
      <c r="G2" s="1084"/>
      <c r="H2" s="1084"/>
      <c r="I2" s="1084"/>
      <c r="J2" s="1084"/>
      <c r="K2" s="1084"/>
      <c r="L2" s="1084"/>
      <c r="M2" s="1084"/>
      <c r="N2" s="1084"/>
      <c r="O2" s="1084"/>
      <c r="P2" s="1084"/>
      <c r="Q2" s="1084"/>
      <c r="R2" s="1084"/>
      <c r="S2" s="1085"/>
      <c r="T2" s="1040" t="s">
        <v>555</v>
      </c>
      <c r="U2" s="772">
        <f>入力画面!C12</f>
        <v>0</v>
      </c>
      <c r="V2" s="1043"/>
      <c r="W2" s="1043"/>
      <c r="X2" s="1043"/>
      <c r="Y2" s="1043"/>
      <c r="Z2" s="1048"/>
      <c r="AA2" s="1077" t="s">
        <v>556</v>
      </c>
      <c r="AB2" s="772" t="s">
        <v>557</v>
      </c>
      <c r="AC2" s="1043"/>
      <c r="AD2" s="1043"/>
      <c r="AE2" s="1043"/>
      <c r="AF2" s="1043"/>
      <c r="AG2" s="1043"/>
      <c r="AH2" s="1044"/>
      <c r="AI2" s="104"/>
    </row>
    <row r="3" spans="1:35" ht="24.95" customHeight="1">
      <c r="B3" s="1091"/>
      <c r="C3" s="1092"/>
      <c r="D3" s="1092"/>
      <c r="E3" s="1093"/>
      <c r="F3" s="1086"/>
      <c r="G3" s="1087"/>
      <c r="H3" s="1087"/>
      <c r="I3" s="1087"/>
      <c r="J3" s="1087"/>
      <c r="K3" s="1087"/>
      <c r="L3" s="1087"/>
      <c r="M3" s="1087"/>
      <c r="N3" s="1087"/>
      <c r="O3" s="1087"/>
      <c r="P3" s="1087"/>
      <c r="Q3" s="1087"/>
      <c r="R3" s="1087"/>
      <c r="S3" s="1088"/>
      <c r="T3" s="1041"/>
      <c r="U3" s="1049"/>
      <c r="V3" s="1050"/>
      <c r="W3" s="1050"/>
      <c r="X3" s="1050"/>
      <c r="Y3" s="1050"/>
      <c r="Z3" s="1051"/>
      <c r="AA3" s="1078"/>
      <c r="AB3" s="1045" t="s">
        <v>558</v>
      </c>
      <c r="AC3" s="1046"/>
      <c r="AD3" s="1046"/>
      <c r="AE3" s="1046"/>
      <c r="AF3" s="1046"/>
      <c r="AG3" s="1046"/>
      <c r="AH3" s="1047"/>
      <c r="AI3" s="104"/>
    </row>
    <row r="4" spans="1:35" ht="24.95" customHeight="1">
      <c r="B4" s="1091" t="s">
        <v>559</v>
      </c>
      <c r="C4" s="1092"/>
      <c r="D4" s="1092"/>
      <c r="E4" s="1093"/>
      <c r="F4" s="692">
        <f>入力画面!C8</f>
        <v>0</v>
      </c>
      <c r="G4" s="1097"/>
      <c r="H4" s="1097"/>
      <c r="I4" s="1097"/>
      <c r="J4" s="1097"/>
      <c r="K4" s="1097"/>
      <c r="L4" s="1097"/>
      <c r="M4" s="1097"/>
      <c r="N4" s="1097"/>
      <c r="O4" s="1097"/>
      <c r="P4" s="1097"/>
      <c r="Q4" s="1097"/>
      <c r="R4" s="1097"/>
      <c r="S4" s="1098"/>
      <c r="T4" s="1041"/>
      <c r="U4" s="1049"/>
      <c r="V4" s="1050"/>
      <c r="W4" s="1050"/>
      <c r="X4" s="1050"/>
      <c r="Y4" s="1050"/>
      <c r="Z4" s="1051"/>
      <c r="AA4" s="1078"/>
      <c r="AB4" s="1045" t="s">
        <v>823</v>
      </c>
      <c r="AC4" s="1046"/>
      <c r="AD4" s="1046"/>
      <c r="AE4" s="1046"/>
      <c r="AF4" s="1046"/>
      <c r="AG4" s="1046"/>
      <c r="AH4" s="1047"/>
      <c r="AI4" s="104"/>
    </row>
    <row r="5" spans="1:35" ht="24.95" customHeight="1">
      <c r="B5" s="1094"/>
      <c r="C5" s="1095"/>
      <c r="D5" s="1095"/>
      <c r="E5" s="1096"/>
      <c r="F5" s="1099"/>
      <c r="G5" s="1100"/>
      <c r="H5" s="1100"/>
      <c r="I5" s="1100"/>
      <c r="J5" s="1100"/>
      <c r="K5" s="1100"/>
      <c r="L5" s="1100"/>
      <c r="M5" s="1100"/>
      <c r="N5" s="1100"/>
      <c r="O5" s="1100"/>
      <c r="P5" s="1100"/>
      <c r="Q5" s="1100"/>
      <c r="R5" s="1100"/>
      <c r="S5" s="1101"/>
      <c r="T5" s="1041"/>
      <c r="U5" s="1067">
        <f>入力画面!C13</f>
        <v>0</v>
      </c>
      <c r="V5" s="1068"/>
      <c r="W5" s="1068"/>
      <c r="X5" s="1068"/>
      <c r="Y5" s="1068"/>
      <c r="Z5" s="1069"/>
      <c r="AA5" s="1078"/>
      <c r="AB5" s="1064" t="s">
        <v>822</v>
      </c>
      <c r="AC5" s="1065"/>
      <c r="AD5" s="1065"/>
      <c r="AE5" s="1065"/>
      <c r="AF5" s="1065"/>
      <c r="AG5" s="1065"/>
      <c r="AH5" s="1066"/>
      <c r="AI5" s="105"/>
    </row>
    <row r="6" spans="1:35" ht="24.95" customHeight="1">
      <c r="B6" s="1057" t="s">
        <v>560</v>
      </c>
      <c r="C6" s="990"/>
      <c r="D6" s="990"/>
      <c r="E6" s="990"/>
      <c r="F6" s="1059">
        <f>入力画面!C4</f>
        <v>0</v>
      </c>
      <c r="G6" s="1059"/>
      <c r="H6" s="1059"/>
      <c r="I6" s="990" t="s">
        <v>550</v>
      </c>
      <c r="J6" s="990"/>
      <c r="K6" s="990"/>
      <c r="L6" s="1074">
        <f>入力画面!B3</f>
        <v>0</v>
      </c>
      <c r="M6" s="1075"/>
      <c r="N6" s="1075"/>
      <c r="O6" s="1075"/>
      <c r="P6" s="1075"/>
      <c r="Q6" s="1075"/>
      <c r="R6" s="1075"/>
      <c r="S6" s="1076"/>
      <c r="T6" s="1041"/>
      <c r="U6" s="1067"/>
      <c r="V6" s="1068"/>
      <c r="W6" s="1068"/>
      <c r="X6" s="1068"/>
      <c r="Y6" s="1068"/>
      <c r="Z6" s="1069"/>
      <c r="AA6" s="1078"/>
      <c r="AB6" s="1064" t="s">
        <v>561</v>
      </c>
      <c r="AC6" s="1065"/>
      <c r="AD6" s="1065"/>
      <c r="AE6" s="1065"/>
      <c r="AF6" s="1065"/>
      <c r="AG6" s="1065"/>
      <c r="AH6" s="1066"/>
      <c r="AI6" s="106"/>
    </row>
    <row r="7" spans="1:35" ht="24.95" customHeight="1">
      <c r="B7" s="1057" t="s">
        <v>620</v>
      </c>
      <c r="C7" s="990"/>
      <c r="D7" s="990"/>
      <c r="E7" s="990"/>
      <c r="F7" s="1058">
        <f>AE53</f>
        <v>0</v>
      </c>
      <c r="G7" s="1059"/>
      <c r="H7" s="1059"/>
      <c r="I7" s="1059"/>
      <c r="J7" s="1059"/>
      <c r="K7" s="1059"/>
      <c r="L7" s="1059"/>
      <c r="M7" s="1059"/>
      <c r="N7" s="1059"/>
      <c r="O7" s="1059"/>
      <c r="P7" s="1059"/>
      <c r="Q7" s="1059"/>
      <c r="R7" s="1059"/>
      <c r="S7" s="1060"/>
      <c r="T7" s="1042"/>
      <c r="U7" s="1070"/>
      <c r="V7" s="1071"/>
      <c r="W7" s="1071"/>
      <c r="X7" s="1071"/>
      <c r="Y7" s="1071"/>
      <c r="Z7" s="1072"/>
      <c r="AA7" s="1079"/>
      <c r="AB7" s="1061" t="s">
        <v>563</v>
      </c>
      <c r="AC7" s="1062"/>
      <c r="AD7" s="1062"/>
      <c r="AE7" s="1062"/>
      <c r="AF7" s="1062"/>
      <c r="AG7" s="1062"/>
      <c r="AH7" s="1063"/>
      <c r="AI7" s="106"/>
    </row>
    <row r="8" spans="1:35" ht="24.95" customHeight="1" thickBot="1">
      <c r="B8" s="1080" t="s">
        <v>621</v>
      </c>
      <c r="C8" s="1081"/>
      <c r="D8" s="1081"/>
      <c r="E8" s="1082"/>
      <c r="F8" s="1055">
        <f>入力画面!C10</f>
        <v>0</v>
      </c>
      <c r="G8" s="1055"/>
      <c r="H8" s="1055"/>
      <c r="I8" s="1055"/>
      <c r="J8" s="1055"/>
      <c r="K8" s="1055"/>
      <c r="L8" s="1055"/>
      <c r="M8" s="1055"/>
      <c r="N8" s="1055"/>
      <c r="O8" s="1055"/>
      <c r="P8" s="1055"/>
      <c r="Q8" s="1055"/>
      <c r="R8" s="1055"/>
      <c r="S8" s="1055"/>
      <c r="T8" s="1055"/>
      <c r="U8" s="1055"/>
      <c r="V8" s="1055"/>
      <c r="W8" s="1055"/>
      <c r="X8" s="1055"/>
      <c r="Y8" s="1055"/>
      <c r="Z8" s="1055"/>
      <c r="AA8" s="1055"/>
      <c r="AB8" s="1055"/>
      <c r="AC8" s="1055"/>
      <c r="AD8" s="1055"/>
      <c r="AE8" s="1055"/>
      <c r="AF8" s="1055"/>
      <c r="AG8" s="1055"/>
      <c r="AH8" s="1056"/>
      <c r="AI8" s="106"/>
    </row>
    <row r="9" spans="1:35" ht="27.6" customHeight="1">
      <c r="B9" s="1073" t="s">
        <v>622</v>
      </c>
      <c r="C9" s="1073"/>
      <c r="D9" s="1073"/>
      <c r="E9" s="1073"/>
      <c r="F9" s="1073"/>
      <c r="G9" s="1073"/>
      <c r="S9" s="1073" t="s">
        <v>623</v>
      </c>
      <c r="T9" s="1073"/>
      <c r="U9" s="1073"/>
      <c r="V9" s="1073"/>
      <c r="W9" s="1073"/>
      <c r="X9" s="1073"/>
      <c r="Y9" s="1073"/>
      <c r="Z9" s="1073"/>
      <c r="AA9" s="1073"/>
      <c r="AB9" s="1073"/>
      <c r="AC9" s="1073"/>
      <c r="AD9" s="1073"/>
      <c r="AE9" s="1073"/>
      <c r="AF9" s="1073"/>
      <c r="AG9" s="1073"/>
      <c r="AH9" s="1073"/>
    </row>
    <row r="10" spans="1:35" ht="24.95" customHeight="1">
      <c r="B10" s="990" t="s">
        <v>624</v>
      </c>
      <c r="C10" s="990"/>
      <c r="D10" s="990"/>
      <c r="E10" s="990"/>
      <c r="F10" s="990" t="s">
        <v>625</v>
      </c>
      <c r="G10" s="990"/>
      <c r="H10" s="990"/>
      <c r="I10" s="990"/>
      <c r="J10" s="990" t="s">
        <v>626</v>
      </c>
      <c r="K10" s="990"/>
      <c r="L10" s="990"/>
      <c r="M10" s="990"/>
      <c r="N10" s="990" t="s">
        <v>620</v>
      </c>
      <c r="O10" s="990"/>
      <c r="P10" s="990"/>
      <c r="Q10" s="990"/>
      <c r="R10" s="107"/>
      <c r="S10" s="990" t="s">
        <v>624</v>
      </c>
      <c r="T10" s="990"/>
      <c r="U10" s="990"/>
      <c r="V10" s="990"/>
      <c r="W10" s="990" t="s">
        <v>627</v>
      </c>
      <c r="X10" s="990"/>
      <c r="Y10" s="990"/>
      <c r="Z10" s="990"/>
      <c r="AA10" s="990" t="s">
        <v>626</v>
      </c>
      <c r="AB10" s="990"/>
      <c r="AC10" s="990"/>
      <c r="AD10" s="990"/>
      <c r="AE10" s="990" t="s">
        <v>620</v>
      </c>
      <c r="AF10" s="990"/>
      <c r="AG10" s="990"/>
      <c r="AH10" s="990"/>
    </row>
    <row r="11" spans="1:35" ht="24.95" customHeight="1">
      <c r="B11" s="1102" t="s">
        <v>628</v>
      </c>
      <c r="C11" s="1102"/>
      <c r="D11" s="1102"/>
      <c r="E11" s="1102"/>
      <c r="F11" s="1052" t="s">
        <v>629</v>
      </c>
      <c r="G11" s="1053"/>
      <c r="H11" s="1053"/>
      <c r="I11" s="1054"/>
      <c r="J11" s="1104">
        <v>85</v>
      </c>
      <c r="K11" s="1104"/>
      <c r="L11" s="1104"/>
      <c r="M11" s="1104"/>
      <c r="N11" s="1104">
        <v>0</v>
      </c>
      <c r="O11" s="1104"/>
      <c r="P11" s="1104"/>
      <c r="Q11" s="1104"/>
      <c r="R11" s="15"/>
      <c r="S11" s="1105" t="s">
        <v>630</v>
      </c>
      <c r="T11" s="1105"/>
      <c r="U11" s="1105"/>
      <c r="V11" s="1105"/>
      <c r="W11" s="1105" t="s">
        <v>631</v>
      </c>
      <c r="X11" s="1105"/>
      <c r="Y11" s="1105"/>
      <c r="Z11" s="1105"/>
      <c r="AA11" s="1104">
        <v>175</v>
      </c>
      <c r="AB11" s="1104"/>
      <c r="AC11" s="1104"/>
      <c r="AD11" s="1104"/>
      <c r="AE11" s="1104"/>
      <c r="AF11" s="1104"/>
      <c r="AG11" s="1104"/>
      <c r="AH11" s="1104"/>
    </row>
    <row r="12" spans="1:35" ht="24.95" customHeight="1">
      <c r="B12" s="1102"/>
      <c r="C12" s="1102"/>
      <c r="D12" s="1102"/>
      <c r="E12" s="1102"/>
      <c r="F12" s="1052" t="s">
        <v>632</v>
      </c>
      <c r="G12" s="1053"/>
      <c r="H12" s="1053"/>
      <c r="I12" s="1054"/>
      <c r="J12" s="1104">
        <v>150</v>
      </c>
      <c r="K12" s="1104"/>
      <c r="L12" s="1104"/>
      <c r="M12" s="1104"/>
      <c r="N12" s="1104">
        <v>0</v>
      </c>
      <c r="O12" s="1104"/>
      <c r="P12" s="1104"/>
      <c r="Q12" s="1104"/>
      <c r="R12" s="15"/>
      <c r="S12" s="1105" t="s">
        <v>633</v>
      </c>
      <c r="T12" s="1105"/>
      <c r="U12" s="1105"/>
      <c r="V12" s="1105"/>
      <c r="W12" s="1105" t="s">
        <v>631</v>
      </c>
      <c r="X12" s="1105"/>
      <c r="Y12" s="1105"/>
      <c r="Z12" s="1105"/>
      <c r="AA12" s="1104">
        <v>25</v>
      </c>
      <c r="AB12" s="1104"/>
      <c r="AC12" s="1104"/>
      <c r="AD12" s="1104"/>
      <c r="AE12" s="1104"/>
      <c r="AF12" s="1104"/>
      <c r="AG12" s="1104"/>
      <c r="AH12" s="1104"/>
    </row>
    <row r="13" spans="1:35" ht="24.95" customHeight="1">
      <c r="B13" s="1103"/>
      <c r="C13" s="1103"/>
      <c r="D13" s="1103"/>
      <c r="E13" s="1103"/>
      <c r="F13" s="1052" t="s">
        <v>634</v>
      </c>
      <c r="G13" s="1053"/>
      <c r="H13" s="1053"/>
      <c r="I13" s="1054"/>
      <c r="J13" s="1104">
        <v>180</v>
      </c>
      <c r="K13" s="1104"/>
      <c r="L13" s="1104"/>
      <c r="M13" s="1104"/>
      <c r="N13" s="1104">
        <v>0</v>
      </c>
      <c r="O13" s="1104"/>
      <c r="P13" s="1104"/>
      <c r="Q13" s="1104"/>
      <c r="R13" s="15"/>
      <c r="S13" s="1106" t="s">
        <v>635</v>
      </c>
      <c r="T13" s="1107"/>
      <c r="U13" s="1107"/>
      <c r="V13" s="1108"/>
      <c r="W13" s="1105" t="s">
        <v>631</v>
      </c>
      <c r="X13" s="1105"/>
      <c r="Y13" s="1105"/>
      <c r="Z13" s="1105"/>
      <c r="AA13" s="1104">
        <v>20</v>
      </c>
      <c r="AB13" s="1104"/>
      <c r="AC13" s="1104"/>
      <c r="AD13" s="1104"/>
      <c r="AE13" s="1104"/>
      <c r="AF13" s="1104"/>
      <c r="AG13" s="1104"/>
      <c r="AH13" s="1104"/>
    </row>
    <row r="14" spans="1:35" ht="24.95" customHeight="1">
      <c r="B14" s="991" t="s">
        <v>636</v>
      </c>
      <c r="C14" s="992"/>
      <c r="D14" s="992"/>
      <c r="E14" s="992"/>
      <c r="F14" s="992"/>
      <c r="G14" s="992"/>
      <c r="H14" s="992"/>
      <c r="I14" s="993"/>
      <c r="J14" s="1111">
        <f>SUM(J11:M13)</f>
        <v>415</v>
      </c>
      <c r="K14" s="1112"/>
      <c r="L14" s="1112"/>
      <c r="M14" s="1113"/>
      <c r="N14" s="1111">
        <f>SUM(N11:Q13)</f>
        <v>0</v>
      </c>
      <c r="O14" s="1112"/>
      <c r="P14" s="1112"/>
      <c r="Q14" s="1113"/>
      <c r="R14" s="15"/>
      <c r="S14" s="1105" t="s">
        <v>637</v>
      </c>
      <c r="T14" s="1105"/>
      <c r="U14" s="1105"/>
      <c r="V14" s="1105"/>
      <c r="W14" s="1105" t="s">
        <v>631</v>
      </c>
      <c r="X14" s="1105"/>
      <c r="Y14" s="1105"/>
      <c r="Z14" s="1105"/>
      <c r="AA14" s="1104">
        <v>25</v>
      </c>
      <c r="AB14" s="1104"/>
      <c r="AC14" s="1104"/>
      <c r="AD14" s="1104"/>
      <c r="AE14" s="1104"/>
      <c r="AF14" s="1104"/>
      <c r="AG14" s="1104"/>
      <c r="AH14" s="1104"/>
    </row>
    <row r="15" spans="1:35" s="108" customFormat="1" ht="24.95" customHeight="1">
      <c r="B15" s="1114" t="s">
        <v>638</v>
      </c>
      <c r="C15" s="1115"/>
      <c r="D15" s="1115"/>
      <c r="E15" s="1116"/>
      <c r="F15" s="1123" t="s">
        <v>639</v>
      </c>
      <c r="G15" s="1124"/>
      <c r="H15" s="1124"/>
      <c r="I15" s="1125"/>
      <c r="J15" s="1104">
        <v>50</v>
      </c>
      <c r="K15" s="1104"/>
      <c r="L15" s="1104"/>
      <c r="M15" s="1104"/>
      <c r="N15" s="1104">
        <v>0</v>
      </c>
      <c r="O15" s="1104"/>
      <c r="P15" s="1104"/>
      <c r="Q15" s="1104"/>
      <c r="R15" s="15"/>
      <c r="S15" s="1105" t="s">
        <v>640</v>
      </c>
      <c r="T15" s="1105"/>
      <c r="U15" s="1105"/>
      <c r="V15" s="1105"/>
      <c r="W15" s="1105" t="s">
        <v>631</v>
      </c>
      <c r="X15" s="1105"/>
      <c r="Y15" s="1105"/>
      <c r="Z15" s="1105"/>
      <c r="AA15" s="1104">
        <v>5</v>
      </c>
      <c r="AB15" s="1104"/>
      <c r="AC15" s="1104"/>
      <c r="AD15" s="1104"/>
      <c r="AE15" s="1104"/>
      <c r="AF15" s="1104"/>
      <c r="AG15" s="1104"/>
      <c r="AH15" s="1104"/>
    </row>
    <row r="16" spans="1:35" s="108" customFormat="1" ht="24.95" customHeight="1">
      <c r="B16" s="1117"/>
      <c r="C16" s="1118"/>
      <c r="D16" s="1118"/>
      <c r="E16" s="1119"/>
      <c r="F16" s="1052" t="s">
        <v>641</v>
      </c>
      <c r="G16" s="1053"/>
      <c r="H16" s="1053"/>
      <c r="I16" s="1054"/>
      <c r="J16" s="1104">
        <v>105</v>
      </c>
      <c r="K16" s="1104"/>
      <c r="L16" s="1104"/>
      <c r="M16" s="1104"/>
      <c r="N16" s="1104">
        <v>0</v>
      </c>
      <c r="O16" s="1104"/>
      <c r="P16" s="1104"/>
      <c r="Q16" s="1104"/>
      <c r="R16" s="15"/>
      <c r="S16" s="1105" t="s">
        <v>642</v>
      </c>
      <c r="T16" s="1105"/>
      <c r="U16" s="1105"/>
      <c r="V16" s="1105"/>
      <c r="W16" s="1105" t="s">
        <v>631</v>
      </c>
      <c r="X16" s="1105"/>
      <c r="Y16" s="1105"/>
      <c r="Z16" s="1105"/>
      <c r="AA16" s="1104">
        <v>15</v>
      </c>
      <c r="AB16" s="1104"/>
      <c r="AC16" s="1104"/>
      <c r="AD16" s="1104"/>
      <c r="AE16" s="1104"/>
      <c r="AF16" s="1104"/>
      <c r="AG16" s="1104"/>
      <c r="AH16" s="1104"/>
    </row>
    <row r="17" spans="2:34" ht="24.95" customHeight="1">
      <c r="B17" s="1117"/>
      <c r="C17" s="1118"/>
      <c r="D17" s="1118"/>
      <c r="E17" s="1119"/>
      <c r="F17" s="1052" t="s">
        <v>643</v>
      </c>
      <c r="G17" s="1053"/>
      <c r="H17" s="1053"/>
      <c r="I17" s="1054"/>
      <c r="J17" s="1104">
        <v>70</v>
      </c>
      <c r="K17" s="1104"/>
      <c r="L17" s="1104"/>
      <c r="M17" s="1104"/>
      <c r="N17" s="1104">
        <v>0</v>
      </c>
      <c r="O17" s="1104"/>
      <c r="P17" s="1104"/>
      <c r="Q17" s="1104"/>
      <c r="R17" s="15"/>
      <c r="S17" s="1106" t="s">
        <v>644</v>
      </c>
      <c r="T17" s="1107"/>
      <c r="U17" s="1107"/>
      <c r="V17" s="1107"/>
      <c r="W17" s="1107"/>
      <c r="X17" s="1107"/>
      <c r="Y17" s="1107"/>
      <c r="Z17" s="1108"/>
      <c r="AA17" s="1126">
        <f>SUM(AA11:AD16)</f>
        <v>265</v>
      </c>
      <c r="AB17" s="1127"/>
      <c r="AC17" s="1127"/>
      <c r="AD17" s="1128"/>
      <c r="AE17" s="1126">
        <f>SUM(AE11:AH16)</f>
        <v>0</v>
      </c>
      <c r="AF17" s="1127"/>
      <c r="AG17" s="1127"/>
      <c r="AH17" s="1128"/>
    </row>
    <row r="18" spans="2:34" ht="24.95" customHeight="1">
      <c r="B18" s="1117"/>
      <c r="C18" s="1118"/>
      <c r="D18" s="1118"/>
      <c r="E18" s="1119"/>
      <c r="F18" s="1052" t="s">
        <v>645</v>
      </c>
      <c r="G18" s="1053"/>
      <c r="H18" s="1053"/>
      <c r="I18" s="1054"/>
      <c r="J18" s="1104">
        <v>65</v>
      </c>
      <c r="K18" s="1104"/>
      <c r="L18" s="1104"/>
      <c r="M18" s="1104"/>
      <c r="N18" s="1104">
        <v>0</v>
      </c>
      <c r="O18" s="1104"/>
      <c r="P18" s="1104"/>
      <c r="Q18" s="1104"/>
      <c r="R18" s="15"/>
      <c r="S18" s="1106" t="s">
        <v>646</v>
      </c>
      <c r="T18" s="1107"/>
      <c r="U18" s="1107"/>
      <c r="V18" s="1107"/>
      <c r="W18" s="1107"/>
      <c r="X18" s="1107"/>
      <c r="Y18" s="1107"/>
      <c r="Z18" s="1108"/>
      <c r="AA18" s="1109">
        <f>SUM(AA17)+J14+J20+J23+J31+J34+J38+J45+J53</f>
        <v>3865</v>
      </c>
      <c r="AB18" s="1109"/>
      <c r="AC18" s="1109"/>
      <c r="AD18" s="1109"/>
      <c r="AE18" s="1110">
        <f>SUM(AE17)+N14+N20+N23+N31+N34+N38+N45+N53</f>
        <v>0</v>
      </c>
      <c r="AF18" s="1110"/>
      <c r="AG18" s="1110"/>
      <c r="AH18" s="1110"/>
    </row>
    <row r="19" spans="2:34" ht="24.95" customHeight="1">
      <c r="B19" s="1120"/>
      <c r="C19" s="1121"/>
      <c r="D19" s="1121"/>
      <c r="E19" s="1122"/>
      <c r="F19" s="1052" t="s">
        <v>647</v>
      </c>
      <c r="G19" s="1053"/>
      <c r="H19" s="1053"/>
      <c r="I19" s="1054"/>
      <c r="J19" s="1104">
        <v>105</v>
      </c>
      <c r="K19" s="1104"/>
      <c r="L19" s="1104"/>
      <c r="M19" s="1104"/>
      <c r="N19" s="1104">
        <v>0</v>
      </c>
      <c r="O19" s="1104"/>
      <c r="P19" s="1104"/>
      <c r="Q19" s="1104"/>
      <c r="R19" s="15"/>
    </row>
    <row r="20" spans="2:34" ht="24.95" customHeight="1">
      <c r="B20" s="991" t="s">
        <v>648</v>
      </c>
      <c r="C20" s="992"/>
      <c r="D20" s="992"/>
      <c r="E20" s="992"/>
      <c r="F20" s="992"/>
      <c r="G20" s="992"/>
      <c r="H20" s="992"/>
      <c r="I20" s="993"/>
      <c r="J20" s="1111">
        <f>SUM(J15:M19)</f>
        <v>395</v>
      </c>
      <c r="K20" s="1112"/>
      <c r="L20" s="1112"/>
      <c r="M20" s="1113"/>
      <c r="N20" s="1111">
        <f>SUM(N15:Q19)</f>
        <v>0</v>
      </c>
      <c r="O20" s="1112"/>
      <c r="P20" s="1112"/>
      <c r="Q20" s="1113"/>
      <c r="R20" s="15"/>
      <c r="S20" s="1073" t="s">
        <v>649</v>
      </c>
      <c r="T20" s="1073"/>
      <c r="U20" s="1073"/>
      <c r="V20" s="1073"/>
      <c r="W20" s="1073"/>
      <c r="X20" s="1073"/>
      <c r="Y20" s="1073"/>
      <c r="Z20" s="1073"/>
      <c r="AA20" s="1073"/>
      <c r="AB20" s="1073"/>
      <c r="AC20" s="1073"/>
      <c r="AD20" s="1073"/>
      <c r="AE20" s="1073"/>
      <c r="AF20" s="1073"/>
      <c r="AG20" s="1073"/>
      <c r="AH20" s="1073"/>
    </row>
    <row r="21" spans="2:34" ht="24.95" customHeight="1">
      <c r="B21" s="1102" t="s">
        <v>650</v>
      </c>
      <c r="C21" s="1102"/>
      <c r="D21" s="1102"/>
      <c r="E21" s="1102"/>
      <c r="F21" s="1052" t="s">
        <v>651</v>
      </c>
      <c r="G21" s="1053"/>
      <c r="H21" s="1053"/>
      <c r="I21" s="1054"/>
      <c r="J21" s="1104">
        <v>100</v>
      </c>
      <c r="K21" s="1104"/>
      <c r="L21" s="1104"/>
      <c r="M21" s="1104"/>
      <c r="N21" s="1104">
        <v>0</v>
      </c>
      <c r="O21" s="1104"/>
      <c r="P21" s="1104"/>
      <c r="Q21" s="1104"/>
      <c r="R21" s="15"/>
      <c r="S21" s="1105" t="s">
        <v>652</v>
      </c>
      <c r="T21" s="1105"/>
      <c r="U21" s="1105"/>
      <c r="V21" s="1105"/>
      <c r="W21" s="1105" t="s">
        <v>631</v>
      </c>
      <c r="X21" s="1105"/>
      <c r="Y21" s="1105"/>
      <c r="Z21" s="1105"/>
      <c r="AA21" s="1104">
        <v>805</v>
      </c>
      <c r="AB21" s="1104"/>
      <c r="AC21" s="1104"/>
      <c r="AD21" s="1104"/>
      <c r="AE21" s="1104"/>
      <c r="AF21" s="1104"/>
      <c r="AG21" s="1104"/>
      <c r="AH21" s="1104"/>
    </row>
    <row r="22" spans="2:34" ht="24.95" customHeight="1">
      <c r="B22" s="1103"/>
      <c r="C22" s="1103"/>
      <c r="D22" s="1103"/>
      <c r="E22" s="1103"/>
      <c r="F22" s="1052" t="s">
        <v>653</v>
      </c>
      <c r="G22" s="1053"/>
      <c r="H22" s="1053"/>
      <c r="I22" s="1054"/>
      <c r="J22" s="1104">
        <v>320</v>
      </c>
      <c r="K22" s="1104"/>
      <c r="L22" s="1104"/>
      <c r="M22" s="1104"/>
      <c r="N22" s="1104">
        <v>0</v>
      </c>
      <c r="O22" s="1104"/>
      <c r="P22" s="1104"/>
      <c r="Q22" s="1104"/>
      <c r="R22" s="15"/>
      <c r="S22" s="1105" t="s">
        <v>654</v>
      </c>
      <c r="T22" s="1105"/>
      <c r="U22" s="1105"/>
      <c r="V22" s="1105"/>
      <c r="W22" s="1105" t="s">
        <v>631</v>
      </c>
      <c r="X22" s="1105"/>
      <c r="Y22" s="1105"/>
      <c r="Z22" s="1105"/>
      <c r="AA22" s="1104">
        <v>135</v>
      </c>
      <c r="AB22" s="1104"/>
      <c r="AC22" s="1104"/>
      <c r="AD22" s="1104"/>
      <c r="AE22" s="1104"/>
      <c r="AF22" s="1104"/>
      <c r="AG22" s="1104"/>
      <c r="AH22" s="1104"/>
    </row>
    <row r="23" spans="2:34" ht="24.95" customHeight="1">
      <c r="B23" s="991" t="s">
        <v>655</v>
      </c>
      <c r="C23" s="992"/>
      <c r="D23" s="992"/>
      <c r="E23" s="992"/>
      <c r="F23" s="992"/>
      <c r="G23" s="992"/>
      <c r="H23" s="992"/>
      <c r="I23" s="993"/>
      <c r="J23" s="1111">
        <f>SUM(J21:M22)</f>
        <v>420</v>
      </c>
      <c r="K23" s="1112"/>
      <c r="L23" s="1112"/>
      <c r="M23" s="1113"/>
      <c r="N23" s="1111">
        <f>SUM(N21:Q22)</f>
        <v>0</v>
      </c>
      <c r="O23" s="1112"/>
      <c r="P23" s="1112"/>
      <c r="Q23" s="1113"/>
      <c r="R23" s="15"/>
      <c r="S23" s="1106" t="s">
        <v>656</v>
      </c>
      <c r="T23" s="1107"/>
      <c r="U23" s="1107"/>
      <c r="V23" s="1107"/>
      <c r="W23" s="1107"/>
      <c r="X23" s="1107"/>
      <c r="Y23" s="1107"/>
      <c r="Z23" s="1108"/>
      <c r="AA23" s="1129">
        <f>SUM(AA21:AD22)</f>
        <v>940</v>
      </c>
      <c r="AB23" s="1130"/>
      <c r="AC23" s="1130"/>
      <c r="AD23" s="1131"/>
      <c r="AE23" s="1129">
        <f>SUM(AE21:AH22)</f>
        <v>0</v>
      </c>
      <c r="AF23" s="1130"/>
      <c r="AG23" s="1130"/>
      <c r="AH23" s="1131"/>
    </row>
    <row r="24" spans="2:34" ht="24.95" customHeight="1">
      <c r="B24" s="1114" t="s">
        <v>657</v>
      </c>
      <c r="C24" s="1115"/>
      <c r="D24" s="1115"/>
      <c r="E24" s="1116"/>
      <c r="F24" s="1106" t="s">
        <v>658</v>
      </c>
      <c r="G24" s="1107"/>
      <c r="H24" s="1107"/>
      <c r="I24" s="1108"/>
      <c r="J24" s="1104">
        <v>80</v>
      </c>
      <c r="K24" s="1104"/>
      <c r="L24" s="1104"/>
      <c r="M24" s="1104"/>
      <c r="N24" s="1104">
        <v>0</v>
      </c>
      <c r="O24" s="1104"/>
      <c r="P24" s="1104"/>
      <c r="Q24" s="1104"/>
      <c r="R24" s="15"/>
      <c r="S24" s="1106" t="s">
        <v>659</v>
      </c>
      <c r="T24" s="1107"/>
      <c r="U24" s="1107"/>
      <c r="V24" s="1107"/>
      <c r="W24" s="1107"/>
      <c r="X24" s="1107"/>
      <c r="Y24" s="1107"/>
      <c r="Z24" s="1108"/>
      <c r="AA24" s="1109">
        <f>SUM(AA18,AA23)</f>
        <v>4805</v>
      </c>
      <c r="AB24" s="1109"/>
      <c r="AC24" s="1109"/>
      <c r="AD24" s="1109"/>
      <c r="AE24" s="1110">
        <f>SUM(AE18,AE23)</f>
        <v>0</v>
      </c>
      <c r="AF24" s="1110"/>
      <c r="AG24" s="1110"/>
      <c r="AH24" s="1110"/>
    </row>
    <row r="25" spans="2:34" ht="24.95" customHeight="1">
      <c r="B25" s="1117"/>
      <c r="C25" s="1118"/>
      <c r="D25" s="1118"/>
      <c r="E25" s="1119"/>
      <c r="F25" s="1124" t="s">
        <v>660</v>
      </c>
      <c r="G25" s="1124"/>
      <c r="H25" s="1124"/>
      <c r="I25" s="1125"/>
      <c r="J25" s="1104">
        <v>75</v>
      </c>
      <c r="K25" s="1104"/>
      <c r="L25" s="1104"/>
      <c r="M25" s="1104"/>
      <c r="N25" s="1104">
        <v>0</v>
      </c>
      <c r="O25" s="1104"/>
      <c r="P25" s="1104"/>
      <c r="Q25" s="1104"/>
      <c r="R25" s="15"/>
      <c r="S25" s="109"/>
      <c r="T25" s="109"/>
      <c r="U25" s="109"/>
      <c r="V25" s="109"/>
      <c r="W25" s="109"/>
      <c r="X25" s="109"/>
      <c r="Y25" s="109"/>
      <c r="Z25" s="109"/>
      <c r="AA25" s="110"/>
      <c r="AB25" s="110"/>
      <c r="AC25" s="110"/>
      <c r="AD25" s="110"/>
      <c r="AE25" s="110"/>
      <c r="AF25" s="110"/>
      <c r="AG25" s="110"/>
      <c r="AH25" s="110"/>
    </row>
    <row r="26" spans="2:34" ht="24.95" customHeight="1">
      <c r="B26" s="1117"/>
      <c r="C26" s="1118"/>
      <c r="D26" s="1118"/>
      <c r="E26" s="1119"/>
      <c r="F26" s="1053" t="s">
        <v>661</v>
      </c>
      <c r="G26" s="1053"/>
      <c r="H26" s="1053"/>
      <c r="I26" s="1054"/>
      <c r="J26" s="1104">
        <v>135</v>
      </c>
      <c r="K26" s="1104"/>
      <c r="L26" s="1104"/>
      <c r="M26" s="1104"/>
      <c r="N26" s="1104">
        <v>0</v>
      </c>
      <c r="O26" s="1104"/>
      <c r="P26" s="1104"/>
      <c r="Q26" s="1104"/>
      <c r="R26" s="15"/>
      <c r="S26" s="1073" t="s">
        <v>662</v>
      </c>
      <c r="T26" s="1073"/>
      <c r="U26" s="1073"/>
      <c r="V26" s="1073"/>
      <c r="W26" s="1073"/>
      <c r="X26" s="1073"/>
      <c r="Y26" s="1073"/>
      <c r="Z26" s="1073"/>
      <c r="AA26" s="1073"/>
      <c r="AB26" s="1073"/>
      <c r="AC26" s="1073"/>
      <c r="AD26" s="1073"/>
      <c r="AE26" s="1073"/>
      <c r="AF26" s="1073"/>
      <c r="AG26" s="1073"/>
      <c r="AH26" s="1073"/>
    </row>
    <row r="27" spans="2:34" ht="24.95" customHeight="1">
      <c r="B27" s="1117"/>
      <c r="C27" s="1118"/>
      <c r="D27" s="1118"/>
      <c r="E27" s="1119"/>
      <c r="F27" s="1053" t="s">
        <v>663</v>
      </c>
      <c r="G27" s="1053"/>
      <c r="H27" s="1053"/>
      <c r="I27" s="1054"/>
      <c r="J27" s="1104">
        <v>125</v>
      </c>
      <c r="K27" s="1104"/>
      <c r="L27" s="1104"/>
      <c r="M27" s="1104"/>
      <c r="N27" s="1104">
        <v>0</v>
      </c>
      <c r="O27" s="1104"/>
      <c r="P27" s="1104"/>
      <c r="Q27" s="1104"/>
      <c r="R27" s="15"/>
      <c r="S27" s="1105" t="s">
        <v>664</v>
      </c>
      <c r="T27" s="1105"/>
      <c r="U27" s="1105"/>
      <c r="V27" s="1105"/>
      <c r="W27" s="1105" t="s">
        <v>631</v>
      </c>
      <c r="X27" s="1105"/>
      <c r="Y27" s="1105"/>
      <c r="Z27" s="1105"/>
      <c r="AA27" s="1126">
        <v>515</v>
      </c>
      <c r="AB27" s="1127"/>
      <c r="AC27" s="1127"/>
      <c r="AD27" s="1128"/>
      <c r="AE27" s="1126"/>
      <c r="AF27" s="1127"/>
      <c r="AG27" s="1127"/>
      <c r="AH27" s="1128"/>
    </row>
    <row r="28" spans="2:34" ht="24.95" customHeight="1">
      <c r="B28" s="1117"/>
      <c r="C28" s="1118"/>
      <c r="D28" s="1118"/>
      <c r="E28" s="1119"/>
      <c r="F28" s="1106" t="s">
        <v>665</v>
      </c>
      <c r="G28" s="1107"/>
      <c r="H28" s="1107"/>
      <c r="I28" s="1108"/>
      <c r="J28" s="1126">
        <v>100</v>
      </c>
      <c r="K28" s="1127"/>
      <c r="L28" s="1127"/>
      <c r="M28" s="1128"/>
      <c r="N28" s="1126">
        <v>0</v>
      </c>
      <c r="O28" s="1127"/>
      <c r="P28" s="1127"/>
      <c r="Q28" s="1128"/>
      <c r="R28" s="15"/>
      <c r="S28" s="1105" t="s">
        <v>666</v>
      </c>
      <c r="T28" s="1105"/>
      <c r="U28" s="1105"/>
      <c r="V28" s="1105"/>
      <c r="W28" s="1105" t="s">
        <v>631</v>
      </c>
      <c r="X28" s="1105"/>
      <c r="Y28" s="1105"/>
      <c r="Z28" s="1105"/>
      <c r="AA28" s="1104">
        <v>150</v>
      </c>
      <c r="AB28" s="1104"/>
      <c r="AC28" s="1104"/>
      <c r="AD28" s="1104"/>
      <c r="AE28" s="1104"/>
      <c r="AF28" s="1104"/>
      <c r="AG28" s="1104"/>
      <c r="AH28" s="1104"/>
    </row>
    <row r="29" spans="2:34" ht="24.95" customHeight="1">
      <c r="B29" s="1117"/>
      <c r="C29" s="1118"/>
      <c r="D29" s="1118"/>
      <c r="E29" s="1119"/>
      <c r="F29" s="1106" t="s">
        <v>667</v>
      </c>
      <c r="G29" s="1107"/>
      <c r="H29" s="1107"/>
      <c r="I29" s="1108"/>
      <c r="J29" s="1104">
        <v>80</v>
      </c>
      <c r="K29" s="1104"/>
      <c r="L29" s="1104"/>
      <c r="M29" s="1104"/>
      <c r="N29" s="1104">
        <v>0</v>
      </c>
      <c r="O29" s="1104"/>
      <c r="P29" s="1104"/>
      <c r="Q29" s="1104"/>
      <c r="R29" s="15"/>
      <c r="S29" s="1105" t="s">
        <v>668</v>
      </c>
      <c r="T29" s="1105"/>
      <c r="U29" s="1105"/>
      <c r="V29" s="1105"/>
      <c r="W29" s="1105" t="s">
        <v>631</v>
      </c>
      <c r="X29" s="1105"/>
      <c r="Y29" s="1105"/>
      <c r="Z29" s="1105"/>
      <c r="AA29" s="1104">
        <v>175</v>
      </c>
      <c r="AB29" s="1104"/>
      <c r="AC29" s="1104"/>
      <c r="AD29" s="1104"/>
      <c r="AE29" s="1104"/>
      <c r="AF29" s="1104"/>
      <c r="AG29" s="1104"/>
      <c r="AH29" s="1104"/>
    </row>
    <row r="30" spans="2:34" ht="24.95" customHeight="1">
      <c r="B30" s="1120"/>
      <c r="C30" s="1121"/>
      <c r="D30" s="1121"/>
      <c r="E30" s="1122"/>
      <c r="F30" s="1123" t="s">
        <v>669</v>
      </c>
      <c r="G30" s="1124"/>
      <c r="H30" s="1124"/>
      <c r="I30" s="1125"/>
      <c r="J30" s="1104">
        <v>90</v>
      </c>
      <c r="K30" s="1104"/>
      <c r="L30" s="1104"/>
      <c r="M30" s="1104"/>
      <c r="N30" s="1104">
        <v>0</v>
      </c>
      <c r="O30" s="1104"/>
      <c r="P30" s="1104"/>
      <c r="Q30" s="1104"/>
      <c r="R30" s="15"/>
      <c r="S30" s="1105" t="s">
        <v>230</v>
      </c>
      <c r="T30" s="1105"/>
      <c r="U30" s="1105"/>
      <c r="V30" s="1105"/>
      <c r="W30" s="1105" t="s">
        <v>631</v>
      </c>
      <c r="X30" s="1105"/>
      <c r="Y30" s="1105"/>
      <c r="Z30" s="1105"/>
      <c r="AA30" s="1104">
        <v>600</v>
      </c>
      <c r="AB30" s="1104"/>
      <c r="AC30" s="1104"/>
      <c r="AD30" s="1104"/>
      <c r="AE30" s="1104"/>
      <c r="AF30" s="1104"/>
      <c r="AG30" s="1104"/>
      <c r="AH30" s="1104"/>
    </row>
    <row r="31" spans="2:34" ht="24.95" customHeight="1">
      <c r="B31" s="991" t="s">
        <v>670</v>
      </c>
      <c r="C31" s="992"/>
      <c r="D31" s="992"/>
      <c r="E31" s="992"/>
      <c r="F31" s="992"/>
      <c r="G31" s="992"/>
      <c r="H31" s="992"/>
      <c r="I31" s="993"/>
      <c r="J31" s="1111">
        <f>SUM(J24:M30)</f>
        <v>685</v>
      </c>
      <c r="K31" s="1112"/>
      <c r="L31" s="1112"/>
      <c r="M31" s="1113"/>
      <c r="N31" s="1111">
        <f>SUM(N24:Q30)</f>
        <v>0</v>
      </c>
      <c r="O31" s="1112"/>
      <c r="P31" s="1112"/>
      <c r="Q31" s="1113"/>
      <c r="R31" s="15"/>
      <c r="S31" s="1106" t="s">
        <v>671</v>
      </c>
      <c r="T31" s="1107"/>
      <c r="U31" s="1107"/>
      <c r="V31" s="1107"/>
      <c r="W31" s="1107"/>
      <c r="X31" s="1107"/>
      <c r="Y31" s="1107"/>
      <c r="Z31" s="1108"/>
      <c r="AA31" s="1109">
        <f>SUM(AA27:AD30)</f>
        <v>1440</v>
      </c>
      <c r="AB31" s="1109"/>
      <c r="AC31" s="1109"/>
      <c r="AD31" s="1109"/>
      <c r="AE31" s="1109">
        <f>SUM(AE27:AH30)</f>
        <v>0</v>
      </c>
      <c r="AF31" s="1109"/>
      <c r="AG31" s="1109"/>
      <c r="AH31" s="1109"/>
    </row>
    <row r="32" spans="2:34" ht="24.95" customHeight="1">
      <c r="B32" s="1114" t="s">
        <v>672</v>
      </c>
      <c r="C32" s="1115"/>
      <c r="D32" s="1115"/>
      <c r="E32" s="1116"/>
      <c r="F32" s="1052" t="s">
        <v>673</v>
      </c>
      <c r="G32" s="1053"/>
      <c r="H32" s="1053"/>
      <c r="I32" s="1054"/>
      <c r="J32" s="1104">
        <v>75</v>
      </c>
      <c r="K32" s="1104"/>
      <c r="L32" s="1104"/>
      <c r="M32" s="1104"/>
      <c r="N32" s="1104">
        <v>0</v>
      </c>
      <c r="O32" s="1104"/>
      <c r="P32" s="1104"/>
      <c r="Q32" s="1104"/>
      <c r="R32" s="15"/>
      <c r="S32" s="1106" t="s">
        <v>674</v>
      </c>
      <c r="T32" s="1107"/>
      <c r="U32" s="1107"/>
      <c r="V32" s="1107"/>
      <c r="W32" s="1107"/>
      <c r="X32" s="1107"/>
      <c r="Y32" s="1107"/>
      <c r="Z32" s="1108"/>
      <c r="AA32" s="1109">
        <f>AA23+AA31</f>
        <v>2380</v>
      </c>
      <c r="AB32" s="1109"/>
      <c r="AC32" s="1109"/>
      <c r="AD32" s="1109"/>
      <c r="AE32" s="1109">
        <f>AE23+AE31</f>
        <v>0</v>
      </c>
      <c r="AF32" s="1109"/>
      <c r="AG32" s="1109"/>
      <c r="AH32" s="1109"/>
    </row>
    <row r="33" spans="2:34" ht="24.95" customHeight="1">
      <c r="B33" s="1120"/>
      <c r="C33" s="1121"/>
      <c r="D33" s="1121"/>
      <c r="E33" s="1122"/>
      <c r="F33" s="1052" t="s">
        <v>675</v>
      </c>
      <c r="G33" s="1053"/>
      <c r="H33" s="1053"/>
      <c r="I33" s="1054"/>
      <c r="J33" s="1104">
        <v>60</v>
      </c>
      <c r="K33" s="1104"/>
      <c r="L33" s="1104"/>
      <c r="M33" s="1104"/>
      <c r="N33" s="1104">
        <v>0</v>
      </c>
      <c r="O33" s="1104"/>
      <c r="P33" s="1104"/>
      <c r="Q33" s="1104"/>
      <c r="R33" s="15"/>
      <c r="S33" s="1106" t="s">
        <v>676</v>
      </c>
      <c r="T33" s="1107"/>
      <c r="U33" s="1107"/>
      <c r="V33" s="1107"/>
      <c r="W33" s="1107"/>
      <c r="X33" s="1107"/>
      <c r="Y33" s="1107"/>
      <c r="Z33" s="1108"/>
      <c r="AA33" s="1109">
        <f>AA18+AA23+AA31</f>
        <v>6245</v>
      </c>
      <c r="AB33" s="1109"/>
      <c r="AC33" s="1109"/>
      <c r="AD33" s="1109"/>
      <c r="AE33" s="1109">
        <f>AE18+AE23+AE31</f>
        <v>0</v>
      </c>
      <c r="AF33" s="1109"/>
      <c r="AG33" s="1109"/>
      <c r="AH33" s="1109"/>
    </row>
    <row r="34" spans="2:34" ht="24.95" customHeight="1">
      <c r="B34" s="991" t="s">
        <v>677</v>
      </c>
      <c r="C34" s="992"/>
      <c r="D34" s="992"/>
      <c r="E34" s="992"/>
      <c r="F34" s="992"/>
      <c r="G34" s="992"/>
      <c r="H34" s="992"/>
      <c r="I34" s="993"/>
      <c r="J34" s="1111">
        <f>SUM(J32:M33)</f>
        <v>135</v>
      </c>
      <c r="K34" s="1112"/>
      <c r="L34" s="1112"/>
      <c r="M34" s="1113"/>
      <c r="N34" s="1111">
        <f>SUM(N32:Q33)</f>
        <v>0</v>
      </c>
      <c r="O34" s="1112"/>
      <c r="P34" s="1112"/>
      <c r="Q34" s="1113"/>
      <c r="R34" s="15"/>
    </row>
    <row r="35" spans="2:34" ht="24.95" customHeight="1">
      <c r="B35" s="1132" t="s">
        <v>678</v>
      </c>
      <c r="C35" s="1132"/>
      <c r="D35" s="1132"/>
      <c r="E35" s="1132"/>
      <c r="F35" s="1123" t="s">
        <v>679</v>
      </c>
      <c r="G35" s="1124"/>
      <c r="H35" s="1124"/>
      <c r="I35" s="1125"/>
      <c r="J35" s="1104">
        <v>125</v>
      </c>
      <c r="K35" s="1104"/>
      <c r="L35" s="1104"/>
      <c r="M35" s="1104"/>
      <c r="N35" s="1104">
        <v>0</v>
      </c>
      <c r="O35" s="1104"/>
      <c r="P35" s="1104"/>
      <c r="Q35" s="1104"/>
      <c r="R35" s="15"/>
      <c r="S35" s="1073" t="s">
        <v>680</v>
      </c>
      <c r="T35" s="1073"/>
      <c r="U35" s="1073"/>
      <c r="V35" s="1073"/>
    </row>
    <row r="36" spans="2:34" ht="24.95" customHeight="1">
      <c r="B36" s="1102"/>
      <c r="C36" s="1102"/>
      <c r="D36" s="1102"/>
      <c r="E36" s="1102"/>
      <c r="F36" s="1052" t="s">
        <v>681</v>
      </c>
      <c r="G36" s="1053"/>
      <c r="H36" s="1053"/>
      <c r="I36" s="1054"/>
      <c r="J36" s="1104">
        <v>165</v>
      </c>
      <c r="K36" s="1104"/>
      <c r="L36" s="1104"/>
      <c r="M36" s="1104"/>
      <c r="N36" s="1104">
        <v>0</v>
      </c>
      <c r="O36" s="1104"/>
      <c r="P36" s="1104"/>
      <c r="Q36" s="1104"/>
      <c r="R36" s="15"/>
      <c r="S36" s="1105" t="s">
        <v>682</v>
      </c>
      <c r="T36" s="1105"/>
      <c r="U36" s="1105"/>
      <c r="V36" s="1105"/>
      <c r="W36" s="1105" t="s">
        <v>631</v>
      </c>
      <c r="X36" s="1105"/>
      <c r="Y36" s="1105"/>
      <c r="Z36" s="1105"/>
      <c r="AA36" s="1104">
        <v>210</v>
      </c>
      <c r="AB36" s="1104"/>
      <c r="AC36" s="1104"/>
      <c r="AD36" s="1104"/>
      <c r="AE36" s="1104"/>
      <c r="AF36" s="1104"/>
      <c r="AG36" s="1104"/>
      <c r="AH36" s="1104"/>
    </row>
    <row r="37" spans="2:34" ht="24.95" customHeight="1">
      <c r="B37" s="1103"/>
      <c r="C37" s="1103"/>
      <c r="D37" s="1103"/>
      <c r="E37" s="1103"/>
      <c r="F37" s="1052" t="s">
        <v>683</v>
      </c>
      <c r="G37" s="1053"/>
      <c r="H37" s="1053"/>
      <c r="I37" s="1054"/>
      <c r="J37" s="1104">
        <v>205</v>
      </c>
      <c r="K37" s="1104"/>
      <c r="L37" s="1104"/>
      <c r="M37" s="1104"/>
      <c r="N37" s="1104">
        <v>0</v>
      </c>
      <c r="O37" s="1104"/>
      <c r="P37" s="1104"/>
      <c r="Q37" s="1104"/>
      <c r="R37" s="15"/>
      <c r="S37" s="1105" t="s">
        <v>684</v>
      </c>
      <c r="T37" s="1105"/>
      <c r="U37" s="1105"/>
      <c r="V37" s="1105"/>
      <c r="W37" s="1105" t="s">
        <v>631</v>
      </c>
      <c r="X37" s="1105"/>
      <c r="Y37" s="1105"/>
      <c r="Z37" s="1105"/>
      <c r="AA37" s="1104">
        <v>570</v>
      </c>
      <c r="AB37" s="1104"/>
      <c r="AC37" s="1104"/>
      <c r="AD37" s="1104"/>
      <c r="AE37" s="1104"/>
      <c r="AF37" s="1104"/>
      <c r="AG37" s="1104"/>
      <c r="AH37" s="1104"/>
    </row>
    <row r="38" spans="2:34" ht="24.95" customHeight="1">
      <c r="B38" s="991" t="s">
        <v>685</v>
      </c>
      <c r="C38" s="992"/>
      <c r="D38" s="992"/>
      <c r="E38" s="992"/>
      <c r="F38" s="992"/>
      <c r="G38" s="992"/>
      <c r="H38" s="992"/>
      <c r="I38" s="993"/>
      <c r="J38" s="1111">
        <f>SUM(J35:M37)</f>
        <v>495</v>
      </c>
      <c r="K38" s="1112"/>
      <c r="L38" s="1112"/>
      <c r="M38" s="1113"/>
      <c r="N38" s="1111">
        <f>SUM(N35:Q37)</f>
        <v>0</v>
      </c>
      <c r="O38" s="1112"/>
      <c r="P38" s="1112"/>
      <c r="Q38" s="1113"/>
      <c r="R38" s="15"/>
      <c r="S38" s="1105" t="s">
        <v>686</v>
      </c>
      <c r="T38" s="1105"/>
      <c r="U38" s="1105"/>
      <c r="V38" s="1105"/>
      <c r="W38" s="1105" t="s">
        <v>631</v>
      </c>
      <c r="X38" s="1105"/>
      <c r="Y38" s="1105"/>
      <c r="Z38" s="1105"/>
      <c r="AA38" s="1104">
        <v>270</v>
      </c>
      <c r="AB38" s="1104"/>
      <c r="AC38" s="1104"/>
      <c r="AD38" s="1104"/>
      <c r="AE38" s="1104"/>
      <c r="AF38" s="1104"/>
      <c r="AG38" s="1104"/>
      <c r="AH38" s="1104"/>
    </row>
    <row r="39" spans="2:34" ht="24.95" customHeight="1">
      <c r="B39" s="1132" t="s">
        <v>687</v>
      </c>
      <c r="C39" s="1132"/>
      <c r="D39" s="1132"/>
      <c r="E39" s="1132"/>
      <c r="F39" s="1106" t="s">
        <v>688</v>
      </c>
      <c r="G39" s="1107"/>
      <c r="H39" s="1107"/>
      <c r="I39" s="1108"/>
      <c r="J39" s="1104">
        <v>75</v>
      </c>
      <c r="K39" s="1104"/>
      <c r="L39" s="1104"/>
      <c r="M39" s="1104"/>
      <c r="N39" s="1104">
        <v>0</v>
      </c>
      <c r="O39" s="1104"/>
      <c r="P39" s="1104"/>
      <c r="Q39" s="1104"/>
      <c r="R39" s="15"/>
      <c r="S39" s="1105" t="s">
        <v>689</v>
      </c>
      <c r="T39" s="1105"/>
      <c r="U39" s="1105"/>
      <c r="V39" s="1105"/>
      <c r="W39" s="1105" t="s">
        <v>631</v>
      </c>
      <c r="X39" s="1105"/>
      <c r="Y39" s="1105"/>
      <c r="Z39" s="1105"/>
      <c r="AA39" s="1104">
        <v>240</v>
      </c>
      <c r="AB39" s="1104"/>
      <c r="AC39" s="1104"/>
      <c r="AD39" s="1104"/>
      <c r="AE39" s="1104"/>
      <c r="AF39" s="1104"/>
      <c r="AG39" s="1104"/>
      <c r="AH39" s="1104"/>
    </row>
    <row r="40" spans="2:34" ht="24.95" customHeight="1">
      <c r="B40" s="1132"/>
      <c r="C40" s="1132"/>
      <c r="D40" s="1132"/>
      <c r="E40" s="1132"/>
      <c r="F40" s="1123" t="s">
        <v>690</v>
      </c>
      <c r="G40" s="1124"/>
      <c r="H40" s="1124"/>
      <c r="I40" s="1125"/>
      <c r="J40" s="1126">
        <v>120</v>
      </c>
      <c r="K40" s="1127"/>
      <c r="L40" s="1127"/>
      <c r="M40" s="1128"/>
      <c r="N40" s="1126">
        <v>0</v>
      </c>
      <c r="O40" s="1127"/>
      <c r="P40" s="1127"/>
      <c r="Q40" s="1128"/>
      <c r="R40" s="15"/>
      <c r="S40" s="1105" t="s">
        <v>691</v>
      </c>
      <c r="T40" s="1105"/>
      <c r="U40" s="1105"/>
      <c r="V40" s="1105"/>
      <c r="W40" s="1105" t="s">
        <v>631</v>
      </c>
      <c r="X40" s="1105"/>
      <c r="Y40" s="1105"/>
      <c r="Z40" s="1105"/>
      <c r="AA40" s="1104">
        <v>210</v>
      </c>
      <c r="AB40" s="1104"/>
      <c r="AC40" s="1104"/>
      <c r="AD40" s="1104"/>
      <c r="AE40" s="1104"/>
      <c r="AF40" s="1104"/>
      <c r="AG40" s="1104"/>
      <c r="AH40" s="1104"/>
    </row>
    <row r="41" spans="2:34" ht="24.95" customHeight="1">
      <c r="B41" s="1102"/>
      <c r="C41" s="1102"/>
      <c r="D41" s="1102"/>
      <c r="E41" s="1102"/>
      <c r="F41" s="1052" t="s">
        <v>692</v>
      </c>
      <c r="G41" s="1053"/>
      <c r="H41" s="1053"/>
      <c r="I41" s="1054"/>
      <c r="J41" s="1104">
        <v>50</v>
      </c>
      <c r="K41" s="1104"/>
      <c r="L41" s="1104"/>
      <c r="M41" s="1104"/>
      <c r="N41" s="1104">
        <v>0</v>
      </c>
      <c r="O41" s="1104"/>
      <c r="P41" s="1104"/>
      <c r="Q41" s="1104"/>
      <c r="R41" s="15"/>
      <c r="S41" s="1105" t="s">
        <v>693</v>
      </c>
      <c r="T41" s="1105"/>
      <c r="U41" s="1105"/>
      <c r="V41" s="1105"/>
      <c r="W41" s="1105" t="s">
        <v>631</v>
      </c>
      <c r="X41" s="1105"/>
      <c r="Y41" s="1105"/>
      <c r="Z41" s="1105"/>
      <c r="AA41" s="1104">
        <v>180</v>
      </c>
      <c r="AB41" s="1104"/>
      <c r="AC41" s="1104"/>
      <c r="AD41" s="1104"/>
      <c r="AE41" s="1104"/>
      <c r="AF41" s="1104"/>
      <c r="AG41" s="1104"/>
      <c r="AH41" s="1104"/>
    </row>
    <row r="42" spans="2:34" ht="24.95" customHeight="1">
      <c r="B42" s="1102"/>
      <c r="C42" s="1102"/>
      <c r="D42" s="1102"/>
      <c r="E42" s="1102"/>
      <c r="F42" s="1052" t="s">
        <v>353</v>
      </c>
      <c r="G42" s="1053"/>
      <c r="H42" s="1053"/>
      <c r="I42" s="1054"/>
      <c r="J42" s="1104">
        <v>15</v>
      </c>
      <c r="K42" s="1104"/>
      <c r="L42" s="1104"/>
      <c r="M42" s="1104"/>
      <c r="N42" s="1104">
        <v>0</v>
      </c>
      <c r="O42" s="1104"/>
      <c r="P42" s="1104"/>
      <c r="Q42" s="1104"/>
      <c r="R42" s="15"/>
      <c r="S42" s="1105" t="s">
        <v>694</v>
      </c>
      <c r="T42" s="1105"/>
      <c r="U42" s="1105"/>
      <c r="V42" s="1105"/>
      <c r="W42" s="1105" t="s">
        <v>631</v>
      </c>
      <c r="X42" s="1105"/>
      <c r="Y42" s="1105"/>
      <c r="Z42" s="1105"/>
      <c r="AA42" s="1104">
        <v>80</v>
      </c>
      <c r="AB42" s="1104"/>
      <c r="AC42" s="1104"/>
      <c r="AD42" s="1104"/>
      <c r="AE42" s="1104"/>
      <c r="AF42" s="1104"/>
      <c r="AG42" s="1104"/>
      <c r="AH42" s="1104"/>
    </row>
    <row r="43" spans="2:34" ht="24.95" customHeight="1">
      <c r="B43" s="1102"/>
      <c r="C43" s="1102"/>
      <c r="D43" s="1102"/>
      <c r="E43" s="1102"/>
      <c r="F43" s="1052" t="s">
        <v>695</v>
      </c>
      <c r="G43" s="1053"/>
      <c r="H43" s="1053"/>
      <c r="I43" s="1054"/>
      <c r="J43" s="1104">
        <v>80</v>
      </c>
      <c r="K43" s="1104"/>
      <c r="L43" s="1104"/>
      <c r="M43" s="1104"/>
      <c r="N43" s="1104">
        <v>0</v>
      </c>
      <c r="O43" s="1104"/>
      <c r="P43" s="1104"/>
      <c r="Q43" s="1104"/>
      <c r="R43" s="15"/>
      <c r="S43" s="1106" t="s">
        <v>696</v>
      </c>
      <c r="T43" s="1107"/>
      <c r="U43" s="1107"/>
      <c r="V43" s="1107"/>
      <c r="W43" s="1107"/>
      <c r="X43" s="1107"/>
      <c r="Y43" s="1107"/>
      <c r="Z43" s="1108"/>
      <c r="AA43" s="1109">
        <f>SUM(AA36:AD42)</f>
        <v>1760</v>
      </c>
      <c r="AB43" s="1109"/>
      <c r="AC43" s="1109"/>
      <c r="AD43" s="1109"/>
      <c r="AE43" s="1109">
        <f>SUM(AE36:AH42)</f>
        <v>0</v>
      </c>
      <c r="AF43" s="1109"/>
      <c r="AG43" s="1109"/>
      <c r="AH43" s="1109"/>
    </row>
    <row r="44" spans="2:34" ht="24.95" customHeight="1">
      <c r="B44" s="1103"/>
      <c r="C44" s="1103"/>
      <c r="D44" s="1103"/>
      <c r="E44" s="1103"/>
      <c r="F44" s="1052" t="s">
        <v>697</v>
      </c>
      <c r="G44" s="1053"/>
      <c r="H44" s="1053"/>
      <c r="I44" s="1054"/>
      <c r="J44" s="1104">
        <v>80</v>
      </c>
      <c r="K44" s="1104"/>
      <c r="L44" s="1104"/>
      <c r="M44" s="1104"/>
      <c r="N44" s="1104">
        <v>0</v>
      </c>
      <c r="O44" s="1104"/>
      <c r="P44" s="1104"/>
      <c r="Q44" s="1104"/>
      <c r="R44" s="15"/>
    </row>
    <row r="45" spans="2:34" ht="24.95" customHeight="1">
      <c r="B45" s="991" t="s">
        <v>698</v>
      </c>
      <c r="C45" s="992"/>
      <c r="D45" s="992"/>
      <c r="E45" s="992"/>
      <c r="F45" s="992"/>
      <c r="G45" s="992"/>
      <c r="H45" s="992"/>
      <c r="I45" s="993"/>
      <c r="J45" s="1111">
        <f>SUM(J39:M44)</f>
        <v>420</v>
      </c>
      <c r="K45" s="1112"/>
      <c r="L45" s="1112"/>
      <c r="M45" s="1113"/>
      <c r="N45" s="1111">
        <f>SUM(N39:Q44)</f>
        <v>0</v>
      </c>
      <c r="O45" s="1112"/>
      <c r="P45" s="1112"/>
      <c r="Q45" s="1113"/>
      <c r="R45" s="15"/>
    </row>
    <row r="46" spans="2:34" ht="24.95" customHeight="1">
      <c r="B46" s="1114" t="s">
        <v>699</v>
      </c>
      <c r="C46" s="1137"/>
      <c r="D46" s="1137"/>
      <c r="E46" s="1138"/>
      <c r="F46" s="1123" t="s">
        <v>700</v>
      </c>
      <c r="G46" s="1124"/>
      <c r="H46" s="1124"/>
      <c r="I46" s="1125"/>
      <c r="J46" s="1104">
        <v>150</v>
      </c>
      <c r="K46" s="1104"/>
      <c r="L46" s="1104"/>
      <c r="M46" s="1104"/>
      <c r="N46" s="1104">
        <v>0</v>
      </c>
      <c r="O46" s="1104"/>
      <c r="P46" s="1104"/>
      <c r="Q46" s="1104"/>
      <c r="R46" s="15"/>
    </row>
    <row r="47" spans="2:34" ht="24.95" customHeight="1">
      <c r="B47" s="1139"/>
      <c r="C47" s="1140"/>
      <c r="D47" s="1140"/>
      <c r="E47" s="1141"/>
      <c r="F47" s="1052" t="s">
        <v>701</v>
      </c>
      <c r="G47" s="1053"/>
      <c r="H47" s="1053"/>
      <c r="I47" s="1054"/>
      <c r="J47" s="1104">
        <v>80</v>
      </c>
      <c r="K47" s="1104"/>
      <c r="L47" s="1104"/>
      <c r="M47" s="1104"/>
      <c r="N47" s="1104">
        <v>0</v>
      </c>
      <c r="O47" s="1104"/>
      <c r="P47" s="1104"/>
      <c r="Q47" s="1104"/>
      <c r="R47" s="15"/>
    </row>
    <row r="48" spans="2:34" ht="24.95" customHeight="1">
      <c r="B48" s="1139"/>
      <c r="C48" s="1140"/>
      <c r="D48" s="1140"/>
      <c r="E48" s="1141"/>
      <c r="F48" s="1052" t="s">
        <v>702</v>
      </c>
      <c r="G48" s="1053"/>
      <c r="H48" s="1053"/>
      <c r="I48" s="1054"/>
      <c r="J48" s="1104">
        <v>95</v>
      </c>
      <c r="K48" s="1104"/>
      <c r="L48" s="1104"/>
      <c r="M48" s="1104"/>
      <c r="N48" s="1104">
        <v>0</v>
      </c>
      <c r="O48" s="1104"/>
      <c r="P48" s="1104"/>
      <c r="Q48" s="1104"/>
      <c r="R48" s="15"/>
    </row>
    <row r="49" spans="2:34" ht="24.95" customHeight="1">
      <c r="B49" s="1139"/>
      <c r="C49" s="1140"/>
      <c r="D49" s="1140"/>
      <c r="E49" s="1141"/>
      <c r="F49" s="1052" t="s">
        <v>703</v>
      </c>
      <c r="G49" s="1053"/>
      <c r="H49" s="1053"/>
      <c r="I49" s="1054"/>
      <c r="J49" s="1104">
        <v>60</v>
      </c>
      <c r="K49" s="1104"/>
      <c r="L49" s="1104"/>
      <c r="M49" s="1104"/>
      <c r="N49" s="1104">
        <v>0</v>
      </c>
      <c r="O49" s="1104"/>
      <c r="P49" s="1104"/>
      <c r="Q49" s="1104"/>
      <c r="R49" s="15"/>
    </row>
    <row r="50" spans="2:34" ht="24.95" customHeight="1">
      <c r="B50" s="1139"/>
      <c r="C50" s="1140"/>
      <c r="D50" s="1140"/>
      <c r="E50" s="1141"/>
      <c r="F50" s="1052" t="s">
        <v>704</v>
      </c>
      <c r="G50" s="1053"/>
      <c r="H50" s="1053"/>
      <c r="I50" s="1054"/>
      <c r="J50" s="1104">
        <v>75</v>
      </c>
      <c r="K50" s="1104"/>
      <c r="L50" s="1104"/>
      <c r="M50" s="1104"/>
      <c r="N50" s="1104">
        <v>0</v>
      </c>
      <c r="O50" s="1104"/>
      <c r="P50" s="1104"/>
      <c r="Q50" s="1104"/>
      <c r="R50" s="15"/>
    </row>
    <row r="51" spans="2:34" ht="24.95" customHeight="1">
      <c r="B51" s="1139"/>
      <c r="C51" s="1140"/>
      <c r="D51" s="1140"/>
      <c r="E51" s="1141"/>
      <c r="F51" s="1105" t="s">
        <v>705</v>
      </c>
      <c r="G51" s="1105"/>
      <c r="H51" s="1105"/>
      <c r="I51" s="1105"/>
      <c r="J51" s="1104">
        <v>70</v>
      </c>
      <c r="K51" s="1104"/>
      <c r="L51" s="1104"/>
      <c r="M51" s="1104"/>
      <c r="N51" s="1104">
        <v>0</v>
      </c>
      <c r="O51" s="1104"/>
      <c r="P51" s="1104"/>
      <c r="Q51" s="1104"/>
      <c r="R51" s="15"/>
      <c r="S51" s="1106" t="s">
        <v>706</v>
      </c>
      <c r="T51" s="1107"/>
      <c r="U51" s="1107"/>
      <c r="V51" s="1107"/>
      <c r="W51" s="1107"/>
      <c r="X51" s="1107"/>
      <c r="Y51" s="1107"/>
      <c r="Z51" s="1108"/>
      <c r="AA51" s="1109">
        <f>AA33</f>
        <v>6245</v>
      </c>
      <c r="AB51" s="1109"/>
      <c r="AC51" s="1109"/>
      <c r="AD51" s="1109"/>
      <c r="AE51" s="1110">
        <f>AE33</f>
        <v>0</v>
      </c>
      <c r="AF51" s="1110"/>
      <c r="AG51" s="1110"/>
      <c r="AH51" s="1110"/>
    </row>
    <row r="52" spans="2:34" ht="24.95" customHeight="1">
      <c r="B52" s="1142"/>
      <c r="C52" s="1143"/>
      <c r="D52" s="1143"/>
      <c r="E52" s="1144"/>
      <c r="F52" s="1123" t="s">
        <v>707</v>
      </c>
      <c r="G52" s="1124"/>
      <c r="H52" s="1124"/>
      <c r="I52" s="1125"/>
      <c r="J52" s="1104">
        <v>105</v>
      </c>
      <c r="K52" s="1104"/>
      <c r="L52" s="1104"/>
      <c r="M52" s="1104"/>
      <c r="N52" s="1104">
        <v>0</v>
      </c>
      <c r="O52" s="1104"/>
      <c r="P52" s="1104"/>
      <c r="Q52" s="1104"/>
      <c r="R52" s="15"/>
      <c r="S52" s="1106" t="s">
        <v>708</v>
      </c>
      <c r="T52" s="1107"/>
      <c r="U52" s="1107"/>
      <c r="V52" s="1107"/>
      <c r="W52" s="1107"/>
      <c r="X52" s="1107"/>
      <c r="Y52" s="1107"/>
      <c r="Z52" s="1108"/>
      <c r="AA52" s="1109">
        <f>AA43</f>
        <v>1760</v>
      </c>
      <c r="AB52" s="1109"/>
      <c r="AC52" s="1109"/>
      <c r="AD52" s="1109"/>
      <c r="AE52" s="1110">
        <f>AE43</f>
        <v>0</v>
      </c>
      <c r="AF52" s="1110"/>
      <c r="AG52" s="1110"/>
      <c r="AH52" s="1110"/>
    </row>
    <row r="53" spans="2:34" ht="24.95" customHeight="1">
      <c r="B53" s="991" t="s">
        <v>709</v>
      </c>
      <c r="C53" s="992"/>
      <c r="D53" s="992"/>
      <c r="E53" s="992"/>
      <c r="F53" s="992"/>
      <c r="G53" s="992"/>
      <c r="H53" s="992"/>
      <c r="I53" s="993"/>
      <c r="J53" s="1135">
        <f>SUM(J46:M52)</f>
        <v>635</v>
      </c>
      <c r="K53" s="1135"/>
      <c r="L53" s="1135"/>
      <c r="M53" s="1135"/>
      <c r="N53" s="1135">
        <f>SUM(N46:Q52)</f>
        <v>0</v>
      </c>
      <c r="O53" s="1135"/>
      <c r="P53" s="1135"/>
      <c r="Q53" s="1135"/>
      <c r="R53" s="15"/>
      <c r="S53" s="1106" t="s">
        <v>710</v>
      </c>
      <c r="T53" s="1107"/>
      <c r="U53" s="1107"/>
      <c r="V53" s="1107"/>
      <c r="W53" s="1107"/>
      <c r="X53" s="1107"/>
      <c r="Y53" s="1107"/>
      <c r="Z53" s="1108"/>
      <c r="AA53" s="1136">
        <f>AA52+AA51</f>
        <v>8005</v>
      </c>
      <c r="AB53" s="1104"/>
      <c r="AC53" s="1104"/>
      <c r="AD53" s="1104"/>
      <c r="AE53" s="1133">
        <f>AE52+AE51</f>
        <v>0</v>
      </c>
      <c r="AF53" s="1134"/>
      <c r="AG53" s="1134"/>
      <c r="AH53" s="1134"/>
    </row>
    <row r="54" spans="2:34" ht="15" customHeight="1">
      <c r="B54" s="51"/>
      <c r="C54" s="51"/>
      <c r="D54" s="51"/>
      <c r="E54" s="51"/>
      <c r="F54" s="51"/>
      <c r="G54" s="51"/>
      <c r="H54" s="51"/>
      <c r="I54" s="51"/>
      <c r="J54" s="162"/>
      <c r="K54" s="162"/>
      <c r="L54" s="162"/>
      <c r="M54" s="162"/>
      <c r="N54" s="162"/>
      <c r="O54" s="162"/>
      <c r="P54" s="162"/>
      <c r="Q54" s="162"/>
      <c r="R54" s="15"/>
      <c r="S54" s="109"/>
      <c r="T54" s="109"/>
      <c r="U54" s="109"/>
      <c r="V54" s="109"/>
      <c r="W54" s="109"/>
      <c r="X54" s="109"/>
      <c r="Y54" s="109"/>
      <c r="Z54" s="109"/>
      <c r="AA54" s="163"/>
      <c r="AB54" s="164"/>
      <c r="AC54" s="164"/>
      <c r="AD54" s="164"/>
      <c r="AE54" s="163"/>
      <c r="AF54" s="164"/>
      <c r="AG54" s="164"/>
      <c r="AH54" s="164"/>
    </row>
    <row r="55" spans="2:34" s="52" customFormat="1" ht="24.95" customHeight="1">
      <c r="B55" s="52" t="s">
        <v>447</v>
      </c>
    </row>
    <row r="56" spans="2:34" ht="23.45" customHeight="1"/>
    <row r="57" spans="2:34" ht="23.45" customHeight="1"/>
    <row r="58" spans="2:34" ht="23.45" customHeight="1"/>
    <row r="59" spans="2:34" ht="23.45" customHeight="1"/>
    <row r="60" spans="2:34" ht="23.45" customHeight="1"/>
    <row r="61" spans="2:34" ht="23.45" customHeight="1"/>
    <row r="62" spans="2:34" ht="23.45" customHeight="1">
      <c r="L62" s="108"/>
      <c r="M62" s="108"/>
    </row>
    <row r="63" spans="2:34" ht="23.45" customHeight="1">
      <c r="L63" s="108"/>
      <c r="M63" s="108"/>
    </row>
    <row r="64" spans="2:34" ht="23.45" customHeight="1"/>
    <row r="65" ht="23.45" customHeight="1"/>
    <row r="66" ht="23.45" customHeight="1"/>
    <row r="67" ht="23.45" customHeight="1"/>
    <row r="68" ht="23.45" customHeight="1"/>
    <row r="69" ht="23.45" customHeight="1"/>
    <row r="70" ht="23.45" customHeight="1"/>
    <row r="71" ht="23.45" customHeight="1"/>
    <row r="72" ht="23.45" customHeight="1"/>
    <row r="73" ht="23.45" customHeight="1"/>
    <row r="74" ht="23.45" customHeight="1"/>
    <row r="75" ht="23.45" customHeight="1"/>
    <row r="76" ht="23.45" customHeight="1"/>
    <row r="77" ht="23.45" customHeight="1"/>
    <row r="78" ht="23.45" customHeight="1"/>
    <row r="79" ht="23.45" customHeight="1"/>
    <row r="80" ht="23.45" customHeight="1"/>
    <row r="81" ht="23.45" customHeight="1"/>
    <row r="82" ht="23.45" customHeight="1"/>
    <row r="83" ht="23.45" customHeight="1"/>
  </sheetData>
  <mergeCells count="283">
    <mergeCell ref="AE53:AH53"/>
    <mergeCell ref="F52:I52"/>
    <mergeCell ref="J52:M52"/>
    <mergeCell ref="N52:Q52"/>
    <mergeCell ref="S52:Z52"/>
    <mergeCell ref="AA52:AD52"/>
    <mergeCell ref="AE52:AH52"/>
    <mergeCell ref="B53:I53"/>
    <mergeCell ref="J53:M53"/>
    <mergeCell ref="N53:Q53"/>
    <mergeCell ref="S53:Z53"/>
    <mergeCell ref="AA53:AD53"/>
    <mergeCell ref="B46:E52"/>
    <mergeCell ref="F46:I46"/>
    <mergeCell ref="J46:M46"/>
    <mergeCell ref="N46:Q46"/>
    <mergeCell ref="F47:I47"/>
    <mergeCell ref="J47:M47"/>
    <mergeCell ref="N47:Q47"/>
    <mergeCell ref="F48:I48"/>
    <mergeCell ref="F44:I44"/>
    <mergeCell ref="J44:M44"/>
    <mergeCell ref="N44:Q44"/>
    <mergeCell ref="B45:I45"/>
    <mergeCell ref="J45:M45"/>
    <mergeCell ref="N45:Q45"/>
    <mergeCell ref="AA51:AD51"/>
    <mergeCell ref="AE51:AH51"/>
    <mergeCell ref="F49:I49"/>
    <mergeCell ref="J49:M49"/>
    <mergeCell ref="N49:Q49"/>
    <mergeCell ref="F50:I50"/>
    <mergeCell ref="J50:M50"/>
    <mergeCell ref="N50:Q50"/>
    <mergeCell ref="J48:M48"/>
    <mergeCell ref="N48:Q48"/>
    <mergeCell ref="F51:I51"/>
    <mergeCell ref="J51:M51"/>
    <mergeCell ref="N51:Q51"/>
    <mergeCell ref="S51:Z51"/>
    <mergeCell ref="B39:E44"/>
    <mergeCell ref="AA42:AD42"/>
    <mergeCell ref="AE42:AH42"/>
    <mergeCell ref="F41:I41"/>
    <mergeCell ref="J41:M41"/>
    <mergeCell ref="N41:Q41"/>
    <mergeCell ref="S41:V41"/>
    <mergeCell ref="W41:Z41"/>
    <mergeCell ref="AA41:AD41"/>
    <mergeCell ref="F43:I43"/>
    <mergeCell ref="J43:M43"/>
    <mergeCell ref="N43:Q43"/>
    <mergeCell ref="AE43:AH43"/>
    <mergeCell ref="AE41:AH41"/>
    <mergeCell ref="F42:I42"/>
    <mergeCell ref="J42:M42"/>
    <mergeCell ref="N42:Q42"/>
    <mergeCell ref="S42:V42"/>
    <mergeCell ref="W42:Z42"/>
    <mergeCell ref="S43:Z43"/>
    <mergeCell ref="AA43:AD43"/>
    <mergeCell ref="AE38:AH38"/>
    <mergeCell ref="S39:V39"/>
    <mergeCell ref="W39:Z39"/>
    <mergeCell ref="AA39:AD39"/>
    <mergeCell ref="AE39:AH39"/>
    <mergeCell ref="F40:I40"/>
    <mergeCell ref="J40:M40"/>
    <mergeCell ref="N40:Q40"/>
    <mergeCell ref="S40:V40"/>
    <mergeCell ref="W40:Z40"/>
    <mergeCell ref="AA40:AD40"/>
    <mergeCell ref="AE40:AH40"/>
    <mergeCell ref="F39:I39"/>
    <mergeCell ref="J39:M39"/>
    <mergeCell ref="N39:Q39"/>
    <mergeCell ref="B38:I38"/>
    <mergeCell ref="J38:M38"/>
    <mergeCell ref="N38:Q38"/>
    <mergeCell ref="S38:V38"/>
    <mergeCell ref="W38:Z38"/>
    <mergeCell ref="AA38:AD38"/>
    <mergeCell ref="B35:E37"/>
    <mergeCell ref="F35:I35"/>
    <mergeCell ref="J35:M35"/>
    <mergeCell ref="B34:I34"/>
    <mergeCell ref="J34:M34"/>
    <mergeCell ref="N34:Q34"/>
    <mergeCell ref="N35:Q35"/>
    <mergeCell ref="AE37:AH37"/>
    <mergeCell ref="S35:V35"/>
    <mergeCell ref="F36:I36"/>
    <mergeCell ref="J36:M36"/>
    <mergeCell ref="N36:Q36"/>
    <mergeCell ref="S36:V36"/>
    <mergeCell ref="W36:Z36"/>
    <mergeCell ref="AA36:AD36"/>
    <mergeCell ref="AE36:AH36"/>
    <mergeCell ref="F37:I37"/>
    <mergeCell ref="J37:M37"/>
    <mergeCell ref="N37:Q37"/>
    <mergeCell ref="S37:V37"/>
    <mergeCell ref="W37:Z37"/>
    <mergeCell ref="AA37:AD37"/>
    <mergeCell ref="B32:E33"/>
    <mergeCell ref="F32:I32"/>
    <mergeCell ref="J32:M32"/>
    <mergeCell ref="N32:Q32"/>
    <mergeCell ref="S32:Z32"/>
    <mergeCell ref="AA32:AD32"/>
    <mergeCell ref="AE32:AH32"/>
    <mergeCell ref="F33:I33"/>
    <mergeCell ref="J33:M33"/>
    <mergeCell ref="N33:Q33"/>
    <mergeCell ref="S33:Z33"/>
    <mergeCell ref="AA33:AD33"/>
    <mergeCell ref="AE33:AH33"/>
    <mergeCell ref="AE30:AH30"/>
    <mergeCell ref="B31:I31"/>
    <mergeCell ref="J31:M31"/>
    <mergeCell ref="N31:Q31"/>
    <mergeCell ref="S31:Z31"/>
    <mergeCell ref="AA31:AD31"/>
    <mergeCell ref="AE31:AH31"/>
    <mergeCell ref="AE29:AH29"/>
    <mergeCell ref="F30:I30"/>
    <mergeCell ref="F29:I29"/>
    <mergeCell ref="J29:M29"/>
    <mergeCell ref="N29:Q29"/>
    <mergeCell ref="S29:V29"/>
    <mergeCell ref="W29:Z29"/>
    <mergeCell ref="AA29:AD29"/>
    <mergeCell ref="J30:M30"/>
    <mergeCell ref="N30:Q30"/>
    <mergeCell ref="S30:V30"/>
    <mergeCell ref="W30:Z30"/>
    <mergeCell ref="AA30:AD30"/>
    <mergeCell ref="F28:I28"/>
    <mergeCell ref="J28:M28"/>
    <mergeCell ref="N28:Q28"/>
    <mergeCell ref="S28:V28"/>
    <mergeCell ref="W28:Z28"/>
    <mergeCell ref="AA28:AD28"/>
    <mergeCell ref="AE28:AH28"/>
    <mergeCell ref="B24:E30"/>
    <mergeCell ref="F24:I24"/>
    <mergeCell ref="J24:M24"/>
    <mergeCell ref="N24:Q24"/>
    <mergeCell ref="S24:Z24"/>
    <mergeCell ref="AA24:AD24"/>
    <mergeCell ref="F27:I27"/>
    <mergeCell ref="J27:M27"/>
    <mergeCell ref="N27:Q27"/>
    <mergeCell ref="S27:V27"/>
    <mergeCell ref="AE24:AH24"/>
    <mergeCell ref="F25:I25"/>
    <mergeCell ref="J25:M25"/>
    <mergeCell ref="N25:Q25"/>
    <mergeCell ref="F26:I26"/>
    <mergeCell ref="J26:M26"/>
    <mergeCell ref="N26:Q26"/>
    <mergeCell ref="B23:I23"/>
    <mergeCell ref="J23:M23"/>
    <mergeCell ref="N23:Q23"/>
    <mergeCell ref="S23:Z23"/>
    <mergeCell ref="AA23:AD23"/>
    <mergeCell ref="AE23:AH23"/>
    <mergeCell ref="W27:Z27"/>
    <mergeCell ref="AA27:AD27"/>
    <mergeCell ref="AE27:AH27"/>
    <mergeCell ref="S26:AH26"/>
    <mergeCell ref="AA21:AD21"/>
    <mergeCell ref="AE21:AH21"/>
    <mergeCell ref="F22:I22"/>
    <mergeCell ref="AA17:AD17"/>
    <mergeCell ref="AE17:AH17"/>
    <mergeCell ref="F19:I19"/>
    <mergeCell ref="J19:M19"/>
    <mergeCell ref="N19:Q19"/>
    <mergeCell ref="B20:I20"/>
    <mergeCell ref="J20:M20"/>
    <mergeCell ref="B21:E22"/>
    <mergeCell ref="F21:I21"/>
    <mergeCell ref="J21:M21"/>
    <mergeCell ref="N21:Q21"/>
    <mergeCell ref="S21:V21"/>
    <mergeCell ref="W21:Z21"/>
    <mergeCell ref="J22:M22"/>
    <mergeCell ref="N22:Q22"/>
    <mergeCell ref="S22:V22"/>
    <mergeCell ref="W22:Z22"/>
    <mergeCell ref="AA22:AD22"/>
    <mergeCell ref="AE22:AH22"/>
    <mergeCell ref="N20:Q20"/>
    <mergeCell ref="F18:I18"/>
    <mergeCell ref="J18:M18"/>
    <mergeCell ref="N18:Q18"/>
    <mergeCell ref="S20:AH20"/>
    <mergeCell ref="AE16:AH16"/>
    <mergeCell ref="S18:Z18"/>
    <mergeCell ref="AA18:AD18"/>
    <mergeCell ref="AE18:AH18"/>
    <mergeCell ref="F17:I17"/>
    <mergeCell ref="B14:I14"/>
    <mergeCell ref="J14:M14"/>
    <mergeCell ref="N14:Q14"/>
    <mergeCell ref="S14:V14"/>
    <mergeCell ref="W14:Z14"/>
    <mergeCell ref="AA14:AD14"/>
    <mergeCell ref="AE14:AH14"/>
    <mergeCell ref="B15:E19"/>
    <mergeCell ref="F15:I15"/>
    <mergeCell ref="J15:M15"/>
    <mergeCell ref="N15:Q15"/>
    <mergeCell ref="S15:V15"/>
    <mergeCell ref="W15:Z15"/>
    <mergeCell ref="AA15:AD15"/>
    <mergeCell ref="AE15:AH15"/>
    <mergeCell ref="F16:I16"/>
    <mergeCell ref="J16:M16"/>
    <mergeCell ref="N16:Q16"/>
    <mergeCell ref="S16:V16"/>
    <mergeCell ref="W16:Z16"/>
    <mergeCell ref="AA16:AD16"/>
    <mergeCell ref="J17:M17"/>
    <mergeCell ref="N17:Q17"/>
    <mergeCell ref="S17:Z17"/>
    <mergeCell ref="J12:M12"/>
    <mergeCell ref="N12:Q12"/>
    <mergeCell ref="S12:V12"/>
    <mergeCell ref="W12:Z12"/>
    <mergeCell ref="AA12:AD12"/>
    <mergeCell ref="B10:E10"/>
    <mergeCell ref="F10:I10"/>
    <mergeCell ref="J10:M10"/>
    <mergeCell ref="N10:Q10"/>
    <mergeCell ref="S10:V10"/>
    <mergeCell ref="W10:Z10"/>
    <mergeCell ref="AA10:AD10"/>
    <mergeCell ref="AE10:AH10"/>
    <mergeCell ref="B11:E13"/>
    <mergeCell ref="F11:I11"/>
    <mergeCell ref="J11:M11"/>
    <mergeCell ref="N11:Q11"/>
    <mergeCell ref="S11:V11"/>
    <mergeCell ref="W11:Z11"/>
    <mergeCell ref="AA11:AD11"/>
    <mergeCell ref="AE11:AH11"/>
    <mergeCell ref="AE12:AH12"/>
    <mergeCell ref="F13:I13"/>
    <mergeCell ref="J13:M13"/>
    <mergeCell ref="N13:Q13"/>
    <mergeCell ref="S13:V13"/>
    <mergeCell ref="W13:Z13"/>
    <mergeCell ref="AA13:AD13"/>
    <mergeCell ref="AE13:AH13"/>
    <mergeCell ref="B7:E7"/>
    <mergeCell ref="F7:S7"/>
    <mergeCell ref="AB7:AH7"/>
    <mergeCell ref="AB6:AH6"/>
    <mergeCell ref="U5:Z7"/>
    <mergeCell ref="B9:G9"/>
    <mergeCell ref="S9:AH9"/>
    <mergeCell ref="AB5:AH5"/>
    <mergeCell ref="B6:E6"/>
    <mergeCell ref="F6:H6"/>
    <mergeCell ref="I6:K6"/>
    <mergeCell ref="L6:S6"/>
    <mergeCell ref="AA2:AA7"/>
    <mergeCell ref="B8:E8"/>
    <mergeCell ref="F2:S3"/>
    <mergeCell ref="B2:E3"/>
    <mergeCell ref="B4:E5"/>
    <mergeCell ref="F4:S5"/>
    <mergeCell ref="K1:W1"/>
    <mergeCell ref="AC1:AH1"/>
    <mergeCell ref="T2:T7"/>
    <mergeCell ref="AB2:AH2"/>
    <mergeCell ref="AB4:AH4"/>
    <mergeCell ref="AB3:AH3"/>
    <mergeCell ref="U2:Z4"/>
    <mergeCell ref="F12:I12"/>
    <mergeCell ref="F8:AH8"/>
  </mergeCells>
  <phoneticPr fontId="1"/>
  <conditionalFormatting sqref="N14:Q14">
    <cfRule type="cellIs" dxfId="1" priority="3" stopIfTrue="1" operator="greaterThan">
      <formula>$J$14</formula>
    </cfRule>
  </conditionalFormatting>
  <conditionalFormatting sqref="AE25:AH25">
    <cfRule type="cellIs" dxfId="0" priority="2" stopIfTrue="1" operator="greaterThan">
      <formula>$AA$17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C29E-1860-48B7-BDDB-C79CB1C183E2}">
  <sheetPr>
    <tabColor theme="9"/>
    <pageSetUpPr fitToPage="1"/>
  </sheetPr>
  <dimension ref="A1:Z64"/>
  <sheetViews>
    <sheetView showZeros="0" zoomScale="65" zoomScaleNormal="65" workbookViewId="0">
      <selection activeCell="E38" sqref="E38"/>
    </sheetView>
  </sheetViews>
  <sheetFormatPr defaultRowHeight="13.5"/>
  <cols>
    <col min="1" max="1" width="2.625" style="264" customWidth="1"/>
    <col min="2" max="2" width="13.875" style="264" customWidth="1"/>
    <col min="3" max="3" width="10.125" style="264" customWidth="1"/>
    <col min="4" max="4" width="10.5" style="264" customWidth="1"/>
    <col min="5" max="5" width="14" style="264" customWidth="1"/>
    <col min="6" max="7" width="12.625" style="264" customWidth="1"/>
    <col min="8" max="8" width="14" style="264" customWidth="1"/>
    <col min="9" max="9" width="10.125" style="264" customWidth="1"/>
    <col min="10" max="10" width="10.25" style="264" customWidth="1"/>
    <col min="11" max="11" width="14.25" style="264" customWidth="1"/>
    <col min="12" max="12" width="10.5" style="264" customWidth="1"/>
    <col min="13" max="13" width="10.25" style="264" customWidth="1"/>
    <col min="14" max="14" width="8.875" style="264" customWidth="1"/>
    <col min="15" max="15" width="5.625" style="264" customWidth="1"/>
    <col min="16" max="17" width="10.5" style="264" customWidth="1"/>
    <col min="18" max="18" width="14" style="264" customWidth="1"/>
    <col min="19" max="20" width="10.5" style="264" customWidth="1"/>
    <col min="21" max="21" width="14" style="264" customWidth="1"/>
    <col min="22" max="23" width="12.625" style="264" customWidth="1"/>
    <col min="24" max="16384" width="9" style="264"/>
  </cols>
  <sheetData>
    <row r="1" spans="1:24">
      <c r="A1" s="474"/>
      <c r="B1" s="475">
        <f>入力画面!C10</f>
        <v>0</v>
      </c>
      <c r="C1" s="475"/>
      <c r="D1" s="475"/>
      <c r="E1" s="475"/>
      <c r="F1" s="475"/>
      <c r="G1" s="476" t="s">
        <v>854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262"/>
      <c r="S1" s="262"/>
      <c r="T1" s="262"/>
      <c r="U1" s="263"/>
      <c r="V1" s="263"/>
      <c r="W1" s="263"/>
      <c r="X1" s="263"/>
    </row>
    <row r="2" spans="1:24">
      <c r="A2" s="474"/>
      <c r="B2" s="475"/>
      <c r="C2" s="475"/>
      <c r="D2" s="475"/>
      <c r="E2" s="475"/>
      <c r="F2" s="475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262"/>
      <c r="S2" s="262"/>
      <c r="T2" s="262"/>
      <c r="U2" s="262"/>
      <c r="V2" s="263"/>
      <c r="W2" s="263"/>
      <c r="X2" s="263"/>
    </row>
    <row r="3" spans="1:24" ht="17.25" customHeight="1" thickBot="1">
      <c r="A3" s="262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516" t="s">
        <v>935</v>
      </c>
      <c r="V3" s="516"/>
      <c r="W3" s="516"/>
      <c r="X3" s="263"/>
    </row>
    <row r="4" spans="1:24" ht="13.5" customHeight="1">
      <c r="A4" s="262"/>
      <c r="B4" s="517" t="s">
        <v>365</v>
      </c>
      <c r="C4" s="518"/>
      <c r="D4" s="518" t="s">
        <v>364</v>
      </c>
      <c r="E4" s="518"/>
      <c r="F4" s="518"/>
      <c r="G4" s="518" t="s">
        <v>363</v>
      </c>
      <c r="H4" s="518"/>
      <c r="I4" s="533"/>
      <c r="J4" s="535" t="s">
        <v>362</v>
      </c>
      <c r="K4" s="536"/>
      <c r="L4" s="536"/>
      <c r="M4" s="536"/>
      <c r="N4" s="536"/>
      <c r="O4" s="537"/>
      <c r="P4" s="541" t="s">
        <v>361</v>
      </c>
      <c r="Q4" s="524">
        <f>入力画面!C12</f>
        <v>0</v>
      </c>
      <c r="R4" s="525"/>
      <c r="S4" s="526"/>
      <c r="T4" s="481" t="s">
        <v>360</v>
      </c>
      <c r="U4" s="484" t="s">
        <v>359</v>
      </c>
      <c r="V4" s="485"/>
      <c r="W4" s="486"/>
      <c r="X4" s="263"/>
    </row>
    <row r="5" spans="1:24" ht="13.5" customHeight="1">
      <c r="A5" s="262"/>
      <c r="B5" s="519"/>
      <c r="C5" s="520"/>
      <c r="D5" s="520"/>
      <c r="E5" s="520"/>
      <c r="F5" s="520"/>
      <c r="G5" s="520"/>
      <c r="H5" s="520"/>
      <c r="I5" s="534"/>
      <c r="J5" s="538"/>
      <c r="K5" s="539"/>
      <c r="L5" s="539"/>
      <c r="M5" s="539"/>
      <c r="N5" s="539"/>
      <c r="O5" s="540"/>
      <c r="P5" s="542"/>
      <c r="Q5" s="527"/>
      <c r="R5" s="528"/>
      <c r="S5" s="529"/>
      <c r="T5" s="482"/>
      <c r="U5" s="487"/>
      <c r="V5" s="488"/>
      <c r="W5" s="489"/>
      <c r="X5" s="263"/>
    </row>
    <row r="6" spans="1:24" ht="15.95" customHeight="1">
      <c r="A6" s="262"/>
      <c r="B6" s="490">
        <f>入力画面!C4</f>
        <v>0</v>
      </c>
      <c r="C6" s="491"/>
      <c r="D6" s="494">
        <f>入力画面!B3</f>
        <v>0</v>
      </c>
      <c r="E6" s="495"/>
      <c r="F6" s="496"/>
      <c r="G6" s="503">
        <f>W55</f>
        <v>0</v>
      </c>
      <c r="H6" s="504"/>
      <c r="I6" s="504"/>
      <c r="J6" s="507">
        <f>入力画面!C6</f>
        <v>0</v>
      </c>
      <c r="K6" s="508"/>
      <c r="L6" s="508"/>
      <c r="M6" s="508"/>
      <c r="N6" s="508"/>
      <c r="O6" s="509"/>
      <c r="P6" s="542"/>
      <c r="Q6" s="527"/>
      <c r="R6" s="528"/>
      <c r="S6" s="529"/>
      <c r="T6" s="482"/>
      <c r="U6" s="513" t="s">
        <v>358</v>
      </c>
      <c r="V6" s="514"/>
      <c r="W6" s="515"/>
      <c r="X6" s="262"/>
    </row>
    <row r="7" spans="1:24" ht="15.95" customHeight="1">
      <c r="A7" s="265"/>
      <c r="B7" s="490"/>
      <c r="C7" s="491"/>
      <c r="D7" s="497"/>
      <c r="E7" s="498"/>
      <c r="F7" s="499"/>
      <c r="G7" s="503"/>
      <c r="H7" s="504"/>
      <c r="I7" s="504"/>
      <c r="J7" s="510"/>
      <c r="K7" s="511"/>
      <c r="L7" s="511"/>
      <c r="M7" s="511"/>
      <c r="N7" s="511"/>
      <c r="O7" s="512"/>
      <c r="P7" s="542"/>
      <c r="Q7" s="527">
        <f>入力画面!C13</f>
        <v>0</v>
      </c>
      <c r="R7" s="528"/>
      <c r="S7" s="529"/>
      <c r="T7" s="482"/>
      <c r="U7" s="478" t="s">
        <v>855</v>
      </c>
      <c r="V7" s="479"/>
      <c r="W7" s="480"/>
      <c r="X7" s="263"/>
    </row>
    <row r="8" spans="1:24" ht="15.95" customHeight="1">
      <c r="A8" s="262"/>
      <c r="B8" s="490"/>
      <c r="C8" s="491"/>
      <c r="D8" s="497"/>
      <c r="E8" s="498"/>
      <c r="F8" s="499"/>
      <c r="G8" s="503"/>
      <c r="H8" s="504"/>
      <c r="I8" s="504"/>
      <c r="J8" s="510">
        <f>入力画面!C8</f>
        <v>0</v>
      </c>
      <c r="K8" s="511"/>
      <c r="L8" s="511"/>
      <c r="M8" s="511"/>
      <c r="N8" s="511"/>
      <c r="O8" s="512"/>
      <c r="P8" s="542"/>
      <c r="Q8" s="527"/>
      <c r="R8" s="528"/>
      <c r="S8" s="529"/>
      <c r="T8" s="482"/>
      <c r="U8" s="478" t="s">
        <v>357</v>
      </c>
      <c r="V8" s="479"/>
      <c r="W8" s="480"/>
      <c r="X8" s="263"/>
    </row>
    <row r="9" spans="1:24" ht="15.95" customHeight="1" thickBot="1">
      <c r="A9" s="263"/>
      <c r="B9" s="492"/>
      <c r="C9" s="493"/>
      <c r="D9" s="500"/>
      <c r="E9" s="501"/>
      <c r="F9" s="502"/>
      <c r="G9" s="505"/>
      <c r="H9" s="506"/>
      <c r="I9" s="506"/>
      <c r="J9" s="544"/>
      <c r="K9" s="545"/>
      <c r="L9" s="545"/>
      <c r="M9" s="545"/>
      <c r="N9" s="545"/>
      <c r="O9" s="546"/>
      <c r="P9" s="543"/>
      <c r="Q9" s="530"/>
      <c r="R9" s="531"/>
      <c r="S9" s="532"/>
      <c r="T9" s="483"/>
      <c r="U9" s="521" t="s">
        <v>356</v>
      </c>
      <c r="V9" s="522"/>
      <c r="W9" s="523"/>
      <c r="X9" s="262"/>
    </row>
    <row r="10" spans="1:24" ht="20.25" customHeight="1">
      <c r="A10" s="262"/>
      <c r="B10" s="471" t="s">
        <v>355</v>
      </c>
      <c r="C10" s="472"/>
      <c r="D10" s="472"/>
      <c r="E10" s="266" t="s">
        <v>856</v>
      </c>
      <c r="F10" s="267" t="s">
        <v>857</v>
      </c>
      <c r="G10" s="268"/>
      <c r="H10" s="437" t="s">
        <v>354</v>
      </c>
      <c r="I10" s="437"/>
      <c r="J10" s="437"/>
      <c r="K10" s="269" t="s">
        <v>353</v>
      </c>
      <c r="L10" s="270">
        <v>140</v>
      </c>
      <c r="M10" s="270"/>
      <c r="N10" s="473" t="s">
        <v>352</v>
      </c>
      <c r="O10" s="473"/>
      <c r="P10" s="473"/>
      <c r="Q10" s="473"/>
      <c r="R10" s="437" t="s">
        <v>351</v>
      </c>
      <c r="S10" s="437"/>
      <c r="T10" s="437"/>
      <c r="U10" s="437" t="s">
        <v>350</v>
      </c>
      <c r="V10" s="437"/>
      <c r="W10" s="465"/>
      <c r="X10" s="262"/>
    </row>
    <row r="11" spans="1:24" ht="20.25" customHeight="1">
      <c r="A11" s="262"/>
      <c r="B11" s="329" t="s">
        <v>349</v>
      </c>
      <c r="C11" s="330" t="s">
        <v>348</v>
      </c>
      <c r="D11" s="330" t="s">
        <v>347</v>
      </c>
      <c r="E11" s="271" t="s">
        <v>858</v>
      </c>
      <c r="F11" s="272">
        <v>2220</v>
      </c>
      <c r="G11" s="272"/>
      <c r="H11" s="437"/>
      <c r="I11" s="437"/>
      <c r="J11" s="437"/>
      <c r="K11" s="269" t="s">
        <v>346</v>
      </c>
      <c r="L11" s="270">
        <v>130</v>
      </c>
      <c r="M11" s="270"/>
      <c r="N11" s="473"/>
      <c r="O11" s="473"/>
      <c r="P11" s="473"/>
      <c r="Q11" s="473"/>
      <c r="R11" s="437"/>
      <c r="S11" s="437"/>
      <c r="T11" s="437"/>
      <c r="U11" s="437"/>
      <c r="V11" s="437"/>
      <c r="W11" s="465"/>
      <c r="X11" s="262"/>
    </row>
    <row r="12" spans="1:24" ht="20.25" customHeight="1">
      <c r="A12" s="262"/>
      <c r="B12" s="273" t="s">
        <v>852</v>
      </c>
      <c r="C12" s="274">
        <v>2020</v>
      </c>
      <c r="D12" s="274"/>
      <c r="E12" s="271" t="s">
        <v>345</v>
      </c>
      <c r="F12" s="272">
        <v>3450</v>
      </c>
      <c r="G12" s="272"/>
      <c r="H12" s="271" t="s">
        <v>344</v>
      </c>
      <c r="I12" s="272">
        <v>2580</v>
      </c>
      <c r="J12" s="272"/>
      <c r="K12" s="269" t="s">
        <v>343</v>
      </c>
      <c r="L12" s="275">
        <v>40</v>
      </c>
      <c r="M12" s="275"/>
      <c r="N12" s="440" t="s">
        <v>342</v>
      </c>
      <c r="O12" s="441"/>
      <c r="P12" s="275">
        <v>670</v>
      </c>
      <c r="Q12" s="275"/>
      <c r="R12" s="266" t="s">
        <v>341</v>
      </c>
      <c r="S12" s="275">
        <v>840</v>
      </c>
      <c r="T12" s="275"/>
      <c r="U12" s="269" t="s">
        <v>340</v>
      </c>
      <c r="V12" s="276">
        <v>190</v>
      </c>
      <c r="W12" s="277"/>
      <c r="X12" s="262"/>
    </row>
    <row r="13" spans="1:24" ht="20.25" customHeight="1">
      <c r="A13" s="262"/>
      <c r="B13" s="273" t="s">
        <v>339</v>
      </c>
      <c r="C13" s="274">
        <v>1900</v>
      </c>
      <c r="D13" s="274"/>
      <c r="E13" s="271" t="s">
        <v>338</v>
      </c>
      <c r="F13" s="272">
        <v>710</v>
      </c>
      <c r="G13" s="272"/>
      <c r="H13" s="271" t="s">
        <v>337</v>
      </c>
      <c r="I13" s="270">
        <v>2570</v>
      </c>
      <c r="J13" s="270"/>
      <c r="K13" s="269" t="s">
        <v>336</v>
      </c>
      <c r="L13" s="275">
        <v>50</v>
      </c>
      <c r="M13" s="275"/>
      <c r="N13" s="433" t="s">
        <v>335</v>
      </c>
      <c r="O13" s="433"/>
      <c r="P13" s="275">
        <v>880</v>
      </c>
      <c r="Q13" s="275"/>
      <c r="R13" s="266" t="s">
        <v>334</v>
      </c>
      <c r="S13" s="275">
        <v>1240</v>
      </c>
      <c r="T13" s="275"/>
      <c r="U13" s="269" t="s">
        <v>333</v>
      </c>
      <c r="V13" s="278">
        <v>2070</v>
      </c>
      <c r="W13" s="279"/>
      <c r="X13" s="262"/>
    </row>
    <row r="14" spans="1:24" ht="20.25" customHeight="1">
      <c r="A14" s="262"/>
      <c r="B14" s="273" t="s">
        <v>332</v>
      </c>
      <c r="C14" s="274">
        <v>970</v>
      </c>
      <c r="D14" s="274"/>
      <c r="E14" s="271" t="s">
        <v>331</v>
      </c>
      <c r="F14" s="270">
        <v>1640</v>
      </c>
      <c r="G14" s="270"/>
      <c r="H14" s="271" t="s">
        <v>859</v>
      </c>
      <c r="I14" s="275">
        <v>930</v>
      </c>
      <c r="J14" s="275"/>
      <c r="K14" s="266"/>
      <c r="L14" s="272"/>
      <c r="M14" s="272"/>
      <c r="N14" s="433"/>
      <c r="O14" s="433"/>
      <c r="P14" s="275" t="s">
        <v>287</v>
      </c>
      <c r="Q14" s="275" t="s">
        <v>287</v>
      </c>
      <c r="R14" s="271" t="s">
        <v>330</v>
      </c>
      <c r="S14" s="272">
        <v>950</v>
      </c>
      <c r="T14" s="272"/>
      <c r="U14" s="266" t="s">
        <v>329</v>
      </c>
      <c r="V14" s="278">
        <v>270</v>
      </c>
      <c r="W14" s="279"/>
      <c r="X14" s="262"/>
    </row>
    <row r="15" spans="1:24" ht="20.25" customHeight="1">
      <c r="A15" s="262"/>
      <c r="B15" s="273" t="s">
        <v>328</v>
      </c>
      <c r="C15" s="274">
        <v>1360</v>
      </c>
      <c r="D15" s="274"/>
      <c r="E15" s="271" t="s">
        <v>327</v>
      </c>
      <c r="F15" s="272">
        <v>800</v>
      </c>
      <c r="G15" s="272"/>
      <c r="H15" s="271" t="s">
        <v>326</v>
      </c>
      <c r="I15" s="275">
        <v>530</v>
      </c>
      <c r="J15" s="275"/>
      <c r="K15" s="266"/>
      <c r="L15" s="272"/>
      <c r="M15" s="272"/>
      <c r="N15" s="433" t="s">
        <v>156</v>
      </c>
      <c r="O15" s="433"/>
      <c r="P15" s="386">
        <f>SUM(P12:P13)</f>
        <v>1550</v>
      </c>
      <c r="Q15" s="386">
        <f>SUM(Q12:Q13)</f>
        <v>0</v>
      </c>
      <c r="R15" s="271" t="s">
        <v>325</v>
      </c>
      <c r="S15" s="272">
        <v>920</v>
      </c>
      <c r="T15" s="272"/>
      <c r="U15" s="266"/>
      <c r="V15" s="281"/>
      <c r="W15" s="282"/>
      <c r="X15" s="262"/>
    </row>
    <row r="16" spans="1:24" ht="20.25" customHeight="1">
      <c r="A16" s="262"/>
      <c r="B16" s="283" t="s">
        <v>324</v>
      </c>
      <c r="C16" s="272">
        <v>1000</v>
      </c>
      <c r="D16" s="272"/>
      <c r="E16" s="271"/>
      <c r="F16" s="272"/>
      <c r="G16" s="272"/>
      <c r="H16" s="266" t="s">
        <v>321</v>
      </c>
      <c r="I16" s="270">
        <v>400</v>
      </c>
      <c r="J16" s="270"/>
      <c r="K16" s="266"/>
      <c r="L16" s="272"/>
      <c r="M16" s="272"/>
      <c r="N16" s="437" t="s">
        <v>323</v>
      </c>
      <c r="O16" s="437"/>
      <c r="P16" s="437"/>
      <c r="Q16" s="437"/>
      <c r="R16" s="271"/>
      <c r="S16" s="272"/>
      <c r="T16" s="272"/>
      <c r="U16" s="266"/>
      <c r="V16" s="275"/>
      <c r="W16" s="279"/>
      <c r="X16" s="262"/>
    </row>
    <row r="17" spans="1:24" ht="20.25" customHeight="1">
      <c r="A17" s="284"/>
      <c r="B17" s="285" t="s">
        <v>322</v>
      </c>
      <c r="C17" s="272">
        <v>3730</v>
      </c>
      <c r="D17" s="272"/>
      <c r="E17" s="271"/>
      <c r="F17" s="272"/>
      <c r="G17" s="272"/>
      <c r="H17" s="266"/>
      <c r="I17" s="270"/>
      <c r="J17" s="270"/>
      <c r="K17" s="266" t="s">
        <v>158</v>
      </c>
      <c r="L17" s="388">
        <f>SUM(I43:I55)+SUM(L10:L14)</f>
        <v>15640</v>
      </c>
      <c r="M17" s="388">
        <f>SUM(J43:J55)+SUM(M10:M14)</f>
        <v>0</v>
      </c>
      <c r="N17" s="437"/>
      <c r="O17" s="437"/>
      <c r="P17" s="437"/>
      <c r="Q17" s="437"/>
      <c r="R17" s="271"/>
      <c r="S17" s="272"/>
      <c r="T17" s="272"/>
      <c r="U17" s="269" t="s">
        <v>155</v>
      </c>
      <c r="V17" s="393">
        <f>SUM(V12:V16)</f>
        <v>2530</v>
      </c>
      <c r="W17" s="394">
        <f>SUM(W12:W16)</f>
        <v>0</v>
      </c>
      <c r="X17" s="284"/>
    </row>
    <row r="18" spans="1:24" ht="20.25" customHeight="1">
      <c r="A18" s="284"/>
      <c r="B18" s="283" t="s">
        <v>320</v>
      </c>
      <c r="C18" s="270">
        <v>1000</v>
      </c>
      <c r="D18" s="270"/>
      <c r="E18" s="271"/>
      <c r="F18" s="272"/>
      <c r="G18" s="272"/>
      <c r="H18" s="266"/>
      <c r="I18" s="270"/>
      <c r="J18" s="270"/>
      <c r="K18" s="437" t="s">
        <v>319</v>
      </c>
      <c r="L18" s="437"/>
      <c r="M18" s="437"/>
      <c r="N18" s="469" t="s">
        <v>318</v>
      </c>
      <c r="O18" s="470"/>
      <c r="P18" s="275">
        <v>2110</v>
      </c>
      <c r="Q18" s="275"/>
      <c r="R18" s="271" t="s">
        <v>156</v>
      </c>
      <c r="S18" s="389">
        <f>SUM(S12:S15)</f>
        <v>3950</v>
      </c>
      <c r="T18" s="389">
        <f>SUM(T12:T15)</f>
        <v>0</v>
      </c>
      <c r="U18" s="437" t="s">
        <v>317</v>
      </c>
      <c r="V18" s="437"/>
      <c r="W18" s="465"/>
      <c r="X18" s="284"/>
    </row>
    <row r="19" spans="1:24" ht="20.25" customHeight="1">
      <c r="A19" s="284"/>
      <c r="B19" s="283" t="s">
        <v>316</v>
      </c>
      <c r="C19" s="270">
        <v>1200</v>
      </c>
      <c r="D19" s="270"/>
      <c r="E19" s="271"/>
      <c r="F19" s="272"/>
      <c r="G19" s="272"/>
      <c r="H19" s="266"/>
      <c r="I19" s="270"/>
      <c r="J19" s="270"/>
      <c r="K19" s="437"/>
      <c r="L19" s="437"/>
      <c r="M19" s="437"/>
      <c r="N19" s="467" t="s">
        <v>315</v>
      </c>
      <c r="O19" s="468"/>
      <c r="P19" s="275">
        <v>3370</v>
      </c>
      <c r="Q19" s="275"/>
      <c r="R19" s="437" t="s">
        <v>314</v>
      </c>
      <c r="S19" s="437"/>
      <c r="T19" s="437"/>
      <c r="U19" s="437"/>
      <c r="V19" s="437"/>
      <c r="W19" s="465"/>
      <c r="X19" s="284"/>
    </row>
    <row r="20" spans="1:24" ht="20.25" customHeight="1">
      <c r="A20" s="284"/>
      <c r="B20" s="273" t="s">
        <v>313</v>
      </c>
      <c r="C20" s="270">
        <v>2090</v>
      </c>
      <c r="D20" s="270"/>
      <c r="E20" s="271"/>
      <c r="F20" s="272"/>
      <c r="G20" s="272"/>
      <c r="H20" s="266"/>
      <c r="I20" s="270"/>
      <c r="J20" s="270"/>
      <c r="K20" s="269" t="s">
        <v>312</v>
      </c>
      <c r="L20" s="272">
        <v>2680</v>
      </c>
      <c r="M20" s="272"/>
      <c r="N20" s="467" t="s">
        <v>311</v>
      </c>
      <c r="O20" s="468"/>
      <c r="P20" s="272">
        <v>2260</v>
      </c>
      <c r="Q20" s="272"/>
      <c r="R20" s="437"/>
      <c r="S20" s="437"/>
      <c r="T20" s="437"/>
      <c r="U20" s="266" t="s">
        <v>310</v>
      </c>
      <c r="V20" s="278">
        <v>1280</v>
      </c>
      <c r="W20" s="279"/>
      <c r="X20" s="284"/>
    </row>
    <row r="21" spans="1:24" ht="20.25" customHeight="1">
      <c r="A21" s="284"/>
      <c r="B21" s="273" t="s">
        <v>309</v>
      </c>
      <c r="C21" s="270">
        <v>1370</v>
      </c>
      <c r="D21" s="270"/>
      <c r="E21" s="271"/>
      <c r="F21" s="272"/>
      <c r="G21" s="272"/>
      <c r="H21" s="266"/>
      <c r="I21" s="286"/>
      <c r="J21" s="286"/>
      <c r="K21" s="269" t="s">
        <v>308</v>
      </c>
      <c r="L21" s="272">
        <v>1590</v>
      </c>
      <c r="M21" s="272"/>
      <c r="N21" s="467" t="s">
        <v>307</v>
      </c>
      <c r="O21" s="468"/>
      <c r="P21" s="275">
        <v>1110</v>
      </c>
      <c r="Q21" s="275"/>
      <c r="R21" s="271" t="s">
        <v>306</v>
      </c>
      <c r="S21" s="280">
        <v>1320</v>
      </c>
      <c r="T21" s="280"/>
      <c r="U21" s="266"/>
      <c r="V21" s="275"/>
      <c r="W21" s="279"/>
      <c r="X21" s="284"/>
    </row>
    <row r="22" spans="1:24" ht="20.25" customHeight="1">
      <c r="A22" s="284"/>
      <c r="B22" s="273" t="s">
        <v>305</v>
      </c>
      <c r="C22" s="287" t="s">
        <v>857</v>
      </c>
      <c r="D22" s="270"/>
      <c r="E22" s="271"/>
      <c r="F22" s="272"/>
      <c r="G22" s="272"/>
      <c r="H22" s="266" t="s">
        <v>158</v>
      </c>
      <c r="I22" s="388">
        <f>SUM(I12:I19)</f>
        <v>7010</v>
      </c>
      <c r="J22" s="388">
        <f>SUM(J12:J19)</f>
        <v>0</v>
      </c>
      <c r="K22" s="269"/>
      <c r="L22" s="280"/>
      <c r="M22" s="280"/>
      <c r="N22" s="448" t="s">
        <v>304</v>
      </c>
      <c r="O22" s="449"/>
      <c r="P22" s="275">
        <v>1040</v>
      </c>
      <c r="Q22" s="275"/>
      <c r="R22" s="271" t="s">
        <v>303</v>
      </c>
      <c r="S22" s="275">
        <v>1010</v>
      </c>
      <c r="T22" s="275"/>
      <c r="U22" s="266" t="s">
        <v>156</v>
      </c>
      <c r="V22" s="389">
        <f>SUM(V20:V21)</f>
        <v>1280</v>
      </c>
      <c r="W22" s="395">
        <f>SUM(W20:W21)</f>
        <v>0</v>
      </c>
      <c r="X22" s="284"/>
    </row>
    <row r="23" spans="1:24" ht="20.25" customHeight="1">
      <c r="A23" s="284"/>
      <c r="B23" s="273" t="s">
        <v>860</v>
      </c>
      <c r="C23" s="270">
        <v>2300</v>
      </c>
      <c r="D23" s="270"/>
      <c r="E23" s="271" t="s">
        <v>158</v>
      </c>
      <c r="F23" s="386">
        <f>SUM(C12:C55)+SUM(F10:F22)</f>
        <v>91190</v>
      </c>
      <c r="G23" s="386">
        <f>SUM(D12:D55)+SUM(G10:G22)</f>
        <v>0</v>
      </c>
      <c r="H23" s="442" t="s">
        <v>301</v>
      </c>
      <c r="I23" s="443"/>
      <c r="J23" s="450"/>
      <c r="K23" s="266" t="s">
        <v>158</v>
      </c>
      <c r="L23" s="389">
        <f>SUM(L20:L22)</f>
        <v>4270</v>
      </c>
      <c r="M23" s="389">
        <f>SUM(M20:M22)</f>
        <v>0</v>
      </c>
      <c r="N23" s="448" t="s">
        <v>300</v>
      </c>
      <c r="O23" s="449"/>
      <c r="P23" s="276">
        <v>1060</v>
      </c>
      <c r="Q23" s="276"/>
      <c r="R23" s="271" t="s">
        <v>299</v>
      </c>
      <c r="S23" s="276">
        <v>640</v>
      </c>
      <c r="T23" s="276"/>
      <c r="U23" s="437" t="s">
        <v>298</v>
      </c>
      <c r="V23" s="437"/>
      <c r="W23" s="465"/>
      <c r="X23" s="284"/>
    </row>
    <row r="24" spans="1:24" ht="20.25" customHeight="1">
      <c r="A24" s="284"/>
      <c r="B24" s="273" t="s">
        <v>861</v>
      </c>
      <c r="C24" s="270">
        <v>2100</v>
      </c>
      <c r="D24" s="270"/>
      <c r="E24" s="288"/>
      <c r="F24" s="289"/>
      <c r="G24" s="289"/>
      <c r="H24" s="445"/>
      <c r="I24" s="446"/>
      <c r="J24" s="451"/>
      <c r="K24" s="437" t="s">
        <v>296</v>
      </c>
      <c r="L24" s="437"/>
      <c r="M24" s="437"/>
      <c r="N24" s="448" t="s">
        <v>295</v>
      </c>
      <c r="O24" s="449"/>
      <c r="P24" s="275">
        <v>1350</v>
      </c>
      <c r="Q24" s="275"/>
      <c r="R24" s="271"/>
      <c r="S24" s="276"/>
      <c r="T24" s="276"/>
      <c r="U24" s="437"/>
      <c r="V24" s="437"/>
      <c r="W24" s="465"/>
      <c r="X24" s="284"/>
    </row>
    <row r="25" spans="1:24" ht="20.25" customHeight="1">
      <c r="A25" s="284"/>
      <c r="B25" s="273" t="s">
        <v>302</v>
      </c>
      <c r="C25" s="272">
        <v>2770</v>
      </c>
      <c r="D25" s="272"/>
      <c r="E25" s="442" t="s">
        <v>293</v>
      </c>
      <c r="F25" s="443"/>
      <c r="G25" s="450"/>
      <c r="H25" s="266" t="s">
        <v>292</v>
      </c>
      <c r="I25" s="272">
        <v>1370</v>
      </c>
      <c r="J25" s="272"/>
      <c r="K25" s="437"/>
      <c r="L25" s="437"/>
      <c r="M25" s="437"/>
      <c r="N25" s="448"/>
      <c r="O25" s="449"/>
      <c r="P25" s="275"/>
      <c r="Q25" s="275"/>
      <c r="R25" s="271"/>
      <c r="S25" s="276"/>
      <c r="T25" s="276"/>
      <c r="U25" s="266" t="s">
        <v>291</v>
      </c>
      <c r="V25" s="278">
        <v>770</v>
      </c>
      <c r="W25" s="279"/>
      <c r="X25" s="284"/>
    </row>
    <row r="26" spans="1:24" ht="20.25" customHeight="1">
      <c r="A26" s="284"/>
      <c r="B26" s="273" t="s">
        <v>297</v>
      </c>
      <c r="C26" s="272">
        <v>1930</v>
      </c>
      <c r="D26" s="272"/>
      <c r="E26" s="445"/>
      <c r="F26" s="446"/>
      <c r="G26" s="451"/>
      <c r="H26" s="266" t="s">
        <v>289</v>
      </c>
      <c r="I26" s="272">
        <v>1070</v>
      </c>
      <c r="J26" s="272"/>
      <c r="K26" s="269" t="s">
        <v>288</v>
      </c>
      <c r="L26" s="272">
        <v>1420</v>
      </c>
      <c r="M26" s="272"/>
      <c r="N26" s="433"/>
      <c r="O26" s="433"/>
      <c r="P26" s="275" t="s">
        <v>287</v>
      </c>
      <c r="Q26" s="275" t="s">
        <v>287</v>
      </c>
      <c r="R26" s="271" t="s">
        <v>156</v>
      </c>
      <c r="S26" s="388">
        <f>SUM(S21:S23)</f>
        <v>2970</v>
      </c>
      <c r="T26" s="388">
        <f>SUM(T21:T23)</f>
        <v>0</v>
      </c>
      <c r="U26" s="269" t="s">
        <v>286</v>
      </c>
      <c r="V26" s="278">
        <v>500</v>
      </c>
      <c r="W26" s="279"/>
      <c r="X26" s="284"/>
    </row>
    <row r="27" spans="1:24" ht="20.25" customHeight="1">
      <c r="A27" s="284"/>
      <c r="B27" s="273" t="s">
        <v>294</v>
      </c>
      <c r="C27" s="272">
        <v>2380</v>
      </c>
      <c r="D27" s="272"/>
      <c r="E27" s="266" t="s">
        <v>284</v>
      </c>
      <c r="F27" s="270">
        <v>1990</v>
      </c>
      <c r="G27" s="270"/>
      <c r="H27" s="266" t="s">
        <v>283</v>
      </c>
      <c r="I27" s="272">
        <v>1100</v>
      </c>
      <c r="J27" s="272"/>
      <c r="K27" s="269" t="s">
        <v>282</v>
      </c>
      <c r="L27" s="280">
        <v>1130</v>
      </c>
      <c r="M27" s="280"/>
      <c r="N27" s="433" t="s">
        <v>156</v>
      </c>
      <c r="O27" s="433"/>
      <c r="P27" s="389">
        <f>SUM(P18:P25)</f>
        <v>12300</v>
      </c>
      <c r="Q27" s="389">
        <f>SUM(Q18:Q25)</f>
        <v>0</v>
      </c>
      <c r="R27" s="437" t="s">
        <v>281</v>
      </c>
      <c r="S27" s="437"/>
      <c r="T27" s="437"/>
      <c r="U27" s="269" t="s">
        <v>280</v>
      </c>
      <c r="V27" s="278">
        <v>610</v>
      </c>
      <c r="W27" s="279"/>
      <c r="X27" s="284"/>
    </row>
    <row r="28" spans="1:24" ht="20.25" customHeight="1">
      <c r="A28" s="284"/>
      <c r="B28" s="273" t="s">
        <v>290</v>
      </c>
      <c r="C28" s="272">
        <v>1180</v>
      </c>
      <c r="D28" s="272"/>
      <c r="E28" s="266" t="s">
        <v>278</v>
      </c>
      <c r="F28" s="270">
        <v>2430</v>
      </c>
      <c r="G28" s="270"/>
      <c r="H28" s="266" t="s">
        <v>277</v>
      </c>
      <c r="I28" s="272">
        <v>1460</v>
      </c>
      <c r="J28" s="272"/>
      <c r="K28" s="269" t="s">
        <v>276</v>
      </c>
      <c r="L28" s="275">
        <v>1660</v>
      </c>
      <c r="M28" s="275"/>
      <c r="N28" s="439" t="s">
        <v>275</v>
      </c>
      <c r="O28" s="439"/>
      <c r="P28" s="439"/>
      <c r="Q28" s="439"/>
      <c r="R28" s="437"/>
      <c r="S28" s="437"/>
      <c r="T28" s="437"/>
      <c r="U28" s="269" t="s">
        <v>274</v>
      </c>
      <c r="V28" s="278">
        <v>540</v>
      </c>
      <c r="W28" s="279"/>
      <c r="X28" s="284"/>
    </row>
    <row r="29" spans="1:24" ht="20.25" customHeight="1">
      <c r="A29" s="284"/>
      <c r="B29" s="273" t="s">
        <v>285</v>
      </c>
      <c r="C29" s="272">
        <v>1660</v>
      </c>
      <c r="D29" s="272"/>
      <c r="E29" s="266" t="s">
        <v>272</v>
      </c>
      <c r="F29" s="272">
        <v>1300</v>
      </c>
      <c r="G29" s="272"/>
      <c r="H29" s="266" t="s">
        <v>271</v>
      </c>
      <c r="I29" s="275">
        <v>2260</v>
      </c>
      <c r="J29" s="275"/>
      <c r="K29" s="269" t="s">
        <v>270</v>
      </c>
      <c r="L29" s="275">
        <v>700</v>
      </c>
      <c r="M29" s="275"/>
      <c r="N29" s="439"/>
      <c r="O29" s="439"/>
      <c r="P29" s="439"/>
      <c r="Q29" s="439"/>
      <c r="R29" s="266" t="s">
        <v>862</v>
      </c>
      <c r="S29" s="280">
        <v>550</v>
      </c>
      <c r="T29" s="280"/>
      <c r="U29" s="269"/>
      <c r="V29" s="275"/>
      <c r="W29" s="279"/>
      <c r="X29" s="284"/>
    </row>
    <row r="30" spans="1:24" ht="20.25" customHeight="1">
      <c r="A30" s="284"/>
      <c r="B30" s="273" t="s">
        <v>279</v>
      </c>
      <c r="C30" s="287" t="s">
        <v>857</v>
      </c>
      <c r="D30" s="272"/>
      <c r="E30" s="290"/>
      <c r="F30" s="280"/>
      <c r="G30" s="280"/>
      <c r="H30" s="291" t="s">
        <v>268</v>
      </c>
      <c r="I30" s="276">
        <v>2040</v>
      </c>
      <c r="J30" s="276"/>
      <c r="K30" s="269"/>
      <c r="L30" s="280"/>
      <c r="M30" s="280"/>
      <c r="N30" s="466" t="s">
        <v>267</v>
      </c>
      <c r="O30" s="466"/>
      <c r="P30" s="275">
        <v>3020</v>
      </c>
      <c r="Q30" s="275"/>
      <c r="R30" s="271" t="s">
        <v>264</v>
      </c>
      <c r="S30" s="275">
        <v>2660</v>
      </c>
      <c r="T30" s="275"/>
      <c r="U30" s="269" t="s">
        <v>156</v>
      </c>
      <c r="V30" s="389">
        <f>SUM(V25:V29)</f>
        <v>2420</v>
      </c>
      <c r="W30" s="395">
        <f>SUM(W25:W29)</f>
        <v>0</v>
      </c>
      <c r="X30" s="284"/>
    </row>
    <row r="31" spans="1:24" ht="20.25" customHeight="1">
      <c r="A31" s="284"/>
      <c r="B31" s="273" t="s">
        <v>273</v>
      </c>
      <c r="C31" s="272">
        <v>2670</v>
      </c>
      <c r="D31" s="272"/>
      <c r="E31" s="266" t="s">
        <v>158</v>
      </c>
      <c r="F31" s="386">
        <f>SUM(F27:F30)</f>
        <v>5720</v>
      </c>
      <c r="G31" s="386">
        <f>SUM(G27:G30)</f>
        <v>0</v>
      </c>
      <c r="H31" s="291"/>
      <c r="I31" s="276"/>
      <c r="J31" s="276"/>
      <c r="K31" s="290"/>
      <c r="L31" s="280"/>
      <c r="M31" s="280"/>
      <c r="N31" s="466" t="s">
        <v>265</v>
      </c>
      <c r="O31" s="466"/>
      <c r="P31" s="280">
        <v>1800</v>
      </c>
      <c r="Q31" s="280"/>
      <c r="R31" s="266" t="s">
        <v>259</v>
      </c>
      <c r="S31" s="275">
        <v>1400</v>
      </c>
      <c r="T31" s="275"/>
      <c r="U31" s="459" t="s">
        <v>263</v>
      </c>
      <c r="V31" s="460"/>
      <c r="W31" s="461"/>
      <c r="X31" s="284"/>
    </row>
    <row r="32" spans="1:24" ht="20.25" customHeight="1">
      <c r="A32" s="284"/>
      <c r="B32" s="273" t="s">
        <v>269</v>
      </c>
      <c r="C32" s="272">
        <v>3030</v>
      </c>
      <c r="D32" s="272"/>
      <c r="E32" s="453" t="s">
        <v>261</v>
      </c>
      <c r="F32" s="454"/>
      <c r="G32" s="455"/>
      <c r="H32" s="291"/>
      <c r="I32" s="272"/>
      <c r="J32" s="272"/>
      <c r="K32" s="290"/>
      <c r="L32" s="280"/>
      <c r="M32" s="280"/>
      <c r="N32" s="433" t="s">
        <v>260</v>
      </c>
      <c r="O32" s="433"/>
      <c r="P32" s="272">
        <v>2310</v>
      </c>
      <c r="Q32" s="272"/>
      <c r="R32" s="266" t="s">
        <v>256</v>
      </c>
      <c r="S32" s="275">
        <v>2240</v>
      </c>
      <c r="T32" s="275"/>
      <c r="U32" s="462"/>
      <c r="V32" s="463"/>
      <c r="W32" s="464"/>
      <c r="X32" s="284"/>
    </row>
    <row r="33" spans="1:26" ht="20.25" customHeight="1">
      <c r="A33" s="262"/>
      <c r="B33" s="273" t="s">
        <v>266</v>
      </c>
      <c r="C33" s="272">
        <v>1850</v>
      </c>
      <c r="D33" s="272"/>
      <c r="E33" s="456"/>
      <c r="F33" s="457"/>
      <c r="G33" s="458"/>
      <c r="H33" s="266" t="s">
        <v>158</v>
      </c>
      <c r="I33" s="389">
        <f>SUM(I25:I32)</f>
        <v>9300</v>
      </c>
      <c r="J33" s="389">
        <f>SUM(J25:J32)</f>
        <v>0</v>
      </c>
      <c r="K33" s="266" t="s">
        <v>158</v>
      </c>
      <c r="L33" s="389">
        <f>SUM(L26:L32)</f>
        <v>4910</v>
      </c>
      <c r="M33" s="389">
        <f>SUM(M26:M32)</f>
        <v>0</v>
      </c>
      <c r="N33" s="433" t="s">
        <v>257</v>
      </c>
      <c r="O33" s="433"/>
      <c r="P33" s="272">
        <v>2420</v>
      </c>
      <c r="Q33" s="272"/>
      <c r="R33" s="266" t="s">
        <v>249</v>
      </c>
      <c r="S33" s="272">
        <v>1590</v>
      </c>
      <c r="T33" s="272"/>
      <c r="U33" s="266" t="s">
        <v>255</v>
      </c>
      <c r="V33" s="278">
        <v>570</v>
      </c>
      <c r="W33" s="279"/>
      <c r="X33" s="284"/>
    </row>
    <row r="34" spans="1:26" ht="20.25" customHeight="1">
      <c r="A34" s="262"/>
      <c r="B34" s="273" t="s">
        <v>262</v>
      </c>
      <c r="C34" s="272">
        <v>1740</v>
      </c>
      <c r="D34" s="272"/>
      <c r="E34" s="292" t="s">
        <v>253</v>
      </c>
      <c r="F34" s="272">
        <v>2780</v>
      </c>
      <c r="G34" s="272"/>
      <c r="H34" s="442" t="s">
        <v>252</v>
      </c>
      <c r="I34" s="443"/>
      <c r="J34" s="450"/>
      <c r="K34" s="437" t="s">
        <v>251</v>
      </c>
      <c r="L34" s="437"/>
      <c r="M34" s="437"/>
      <c r="N34" s="433" t="s">
        <v>250</v>
      </c>
      <c r="O34" s="433"/>
      <c r="P34" s="276">
        <v>2110</v>
      </c>
      <c r="Q34" s="276"/>
      <c r="R34" s="266" t="s">
        <v>246</v>
      </c>
      <c r="S34" s="275">
        <v>1030</v>
      </c>
      <c r="T34" s="275"/>
      <c r="U34" s="266"/>
      <c r="V34" s="275"/>
      <c r="W34" s="279"/>
      <c r="X34" s="284"/>
    </row>
    <row r="35" spans="1:26" ht="20.25" customHeight="1">
      <c r="A35" s="293"/>
      <c r="B35" s="273" t="s">
        <v>258</v>
      </c>
      <c r="C35" s="272">
        <v>1260</v>
      </c>
      <c r="D35" s="272"/>
      <c r="E35" s="292" t="s">
        <v>247</v>
      </c>
      <c r="F35" s="272">
        <v>1690</v>
      </c>
      <c r="G35" s="272"/>
      <c r="H35" s="445"/>
      <c r="I35" s="446"/>
      <c r="J35" s="451"/>
      <c r="K35" s="437"/>
      <c r="L35" s="437"/>
      <c r="M35" s="437"/>
      <c r="N35" s="433" t="s">
        <v>863</v>
      </c>
      <c r="O35" s="433"/>
      <c r="P35" s="275">
        <v>770</v>
      </c>
      <c r="Q35" s="275"/>
      <c r="R35" s="266" t="s">
        <v>240</v>
      </c>
      <c r="S35" s="276">
        <v>570</v>
      </c>
      <c r="T35" s="276"/>
      <c r="U35" s="266" t="s">
        <v>156</v>
      </c>
      <c r="V35" s="389">
        <f>SUM(V33)</f>
        <v>570</v>
      </c>
      <c r="W35" s="395">
        <f>SUM(W33)</f>
        <v>0</v>
      </c>
      <c r="X35" s="284"/>
    </row>
    <row r="36" spans="1:26" ht="20.25" customHeight="1">
      <c r="A36" s="293"/>
      <c r="B36" s="273" t="s">
        <v>254</v>
      </c>
      <c r="C36" s="272">
        <v>1930</v>
      </c>
      <c r="D36" s="272"/>
      <c r="E36" s="292" t="s">
        <v>244</v>
      </c>
      <c r="F36" s="272">
        <v>1570</v>
      </c>
      <c r="G36" s="272"/>
      <c r="H36" s="291" t="s">
        <v>243</v>
      </c>
      <c r="I36" s="280">
        <v>1520</v>
      </c>
      <c r="J36" s="280"/>
      <c r="K36" s="266" t="s">
        <v>242</v>
      </c>
      <c r="L36" s="272">
        <v>2260</v>
      </c>
      <c r="M36" s="272"/>
      <c r="N36" s="433" t="s">
        <v>241</v>
      </c>
      <c r="O36" s="433"/>
      <c r="P36" s="275">
        <v>1280</v>
      </c>
      <c r="Q36" s="275"/>
      <c r="R36" s="266" t="s">
        <v>923</v>
      </c>
      <c r="S36" s="272">
        <v>1420</v>
      </c>
      <c r="T36" s="272"/>
      <c r="U36" s="442" t="s">
        <v>239</v>
      </c>
      <c r="V36" s="443"/>
      <c r="W36" s="444"/>
      <c r="X36" s="284"/>
    </row>
    <row r="37" spans="1:26" ht="20.25" customHeight="1">
      <c r="A37" s="293"/>
      <c r="B37" s="294" t="s">
        <v>248</v>
      </c>
      <c r="C37" s="272">
        <v>1600</v>
      </c>
      <c r="D37" s="272"/>
      <c r="E37" s="266"/>
      <c r="F37" s="276"/>
      <c r="G37" s="276"/>
      <c r="H37" s="266" t="s">
        <v>237</v>
      </c>
      <c r="I37" s="272">
        <v>2710</v>
      </c>
      <c r="J37" s="272"/>
      <c r="K37" s="266" t="s">
        <v>236</v>
      </c>
      <c r="L37" s="272">
        <v>900</v>
      </c>
      <c r="M37" s="272"/>
      <c r="N37" s="448" t="s">
        <v>235</v>
      </c>
      <c r="O37" s="449"/>
      <c r="P37" s="276">
        <v>880</v>
      </c>
      <c r="Q37" s="276"/>
      <c r="R37" s="266" t="s">
        <v>231</v>
      </c>
      <c r="S37" s="275">
        <v>1790</v>
      </c>
      <c r="T37" s="275"/>
      <c r="U37" s="445"/>
      <c r="V37" s="446"/>
      <c r="W37" s="447"/>
      <c r="X37" s="284"/>
    </row>
    <row r="38" spans="1:26" ht="20.25" customHeight="1">
      <c r="A38" s="262"/>
      <c r="B38" s="294" t="s">
        <v>245</v>
      </c>
      <c r="C38" s="272">
        <v>870</v>
      </c>
      <c r="D38" s="272"/>
      <c r="E38" s="266"/>
      <c r="F38" s="276"/>
      <c r="G38" s="276"/>
      <c r="H38" s="271" t="s">
        <v>233</v>
      </c>
      <c r="I38" s="272">
        <v>960</v>
      </c>
      <c r="J38" s="272"/>
      <c r="K38" s="266"/>
      <c r="L38" s="272"/>
      <c r="M38" s="272"/>
      <c r="N38" s="448" t="s">
        <v>232</v>
      </c>
      <c r="O38" s="449"/>
      <c r="P38" s="276">
        <v>1230</v>
      </c>
      <c r="Q38" s="276"/>
      <c r="R38" s="266" t="s">
        <v>227</v>
      </c>
      <c r="S38" s="272">
        <v>900</v>
      </c>
      <c r="T38" s="272"/>
      <c r="U38" s="266" t="s">
        <v>230</v>
      </c>
      <c r="V38" s="278">
        <v>80</v>
      </c>
      <c r="W38" s="279"/>
      <c r="X38" s="284"/>
    </row>
    <row r="39" spans="1:26" ht="20.25" customHeight="1">
      <c r="A39" s="262"/>
      <c r="B39" s="294" t="s">
        <v>238</v>
      </c>
      <c r="C39" s="272">
        <v>2580</v>
      </c>
      <c r="D39" s="272"/>
      <c r="E39" s="266" t="s">
        <v>158</v>
      </c>
      <c r="F39" s="386">
        <f>SUM(F34:F37)</f>
        <v>6040</v>
      </c>
      <c r="G39" s="386">
        <f>SUM(G34:G37)</f>
        <v>0</v>
      </c>
      <c r="H39" s="266"/>
      <c r="I39" s="272"/>
      <c r="J39" s="272"/>
      <c r="K39" s="266"/>
      <c r="L39" s="295"/>
      <c r="M39" s="295"/>
      <c r="N39" s="440" t="s">
        <v>228</v>
      </c>
      <c r="O39" s="441"/>
      <c r="P39" s="275">
        <v>680</v>
      </c>
      <c r="Q39" s="275"/>
      <c r="R39" s="266"/>
      <c r="S39" s="272"/>
      <c r="T39" s="272"/>
      <c r="U39" s="269" t="s">
        <v>226</v>
      </c>
      <c r="V39" s="296">
        <v>230</v>
      </c>
      <c r="W39" s="277"/>
      <c r="X39" s="284"/>
    </row>
    <row r="40" spans="1:26" ht="20.25" customHeight="1">
      <c r="A40" s="262"/>
      <c r="B40" s="294" t="s">
        <v>234</v>
      </c>
      <c r="C40" s="272">
        <v>4710</v>
      </c>
      <c r="D40" s="272"/>
      <c r="E40" s="437" t="s">
        <v>224</v>
      </c>
      <c r="F40" s="437"/>
      <c r="G40" s="437"/>
      <c r="H40" s="266" t="s">
        <v>158</v>
      </c>
      <c r="I40" s="388">
        <f>SUM(I36:I38)</f>
        <v>5190</v>
      </c>
      <c r="J40" s="388">
        <f>SUM(J36:J38)</f>
        <v>0</v>
      </c>
      <c r="K40" s="266" t="s">
        <v>156</v>
      </c>
      <c r="L40" s="388">
        <f>SUM(L36:L37)</f>
        <v>3160</v>
      </c>
      <c r="M40" s="388">
        <f>SUM(M36:M37)</f>
        <v>0</v>
      </c>
      <c r="N40" s="440"/>
      <c r="O40" s="441"/>
      <c r="P40" s="275"/>
      <c r="Q40" s="275"/>
      <c r="R40" s="266"/>
      <c r="S40" s="272"/>
      <c r="T40" s="272"/>
      <c r="U40" s="269" t="s">
        <v>223</v>
      </c>
      <c r="V40" s="296">
        <v>260</v>
      </c>
      <c r="W40" s="277"/>
      <c r="X40" s="284"/>
    </row>
    <row r="41" spans="1:26" ht="20.25" customHeight="1">
      <c r="A41" s="262"/>
      <c r="B41" s="294" t="s">
        <v>229</v>
      </c>
      <c r="C41" s="272">
        <v>2310</v>
      </c>
      <c r="D41" s="272"/>
      <c r="E41" s="437"/>
      <c r="F41" s="437"/>
      <c r="G41" s="437"/>
      <c r="H41" s="442" t="s">
        <v>221</v>
      </c>
      <c r="I41" s="443"/>
      <c r="J41" s="450"/>
      <c r="K41" s="437" t="s">
        <v>220</v>
      </c>
      <c r="L41" s="437"/>
      <c r="M41" s="437"/>
      <c r="N41" s="440"/>
      <c r="O41" s="441"/>
      <c r="P41" s="275"/>
      <c r="Q41" s="275"/>
      <c r="R41" s="266"/>
      <c r="S41" s="272"/>
      <c r="T41" s="272"/>
      <c r="U41" s="269" t="s">
        <v>219</v>
      </c>
      <c r="V41" s="296">
        <v>160</v>
      </c>
      <c r="W41" s="277"/>
      <c r="X41" s="284"/>
    </row>
    <row r="42" spans="1:26" ht="20.25" customHeight="1">
      <c r="A42" s="262"/>
      <c r="B42" s="294" t="s">
        <v>225</v>
      </c>
      <c r="C42" s="272">
        <v>2430</v>
      </c>
      <c r="D42" s="272"/>
      <c r="E42" s="266" t="s">
        <v>217</v>
      </c>
      <c r="F42" s="272">
        <v>3510</v>
      </c>
      <c r="G42" s="272"/>
      <c r="H42" s="445"/>
      <c r="I42" s="446"/>
      <c r="J42" s="451"/>
      <c r="K42" s="437"/>
      <c r="L42" s="437"/>
      <c r="M42" s="437"/>
      <c r="N42" s="452" t="s">
        <v>156</v>
      </c>
      <c r="O42" s="452"/>
      <c r="P42" s="391">
        <f>SUM(P30:P41)</f>
        <v>16500</v>
      </c>
      <c r="Q42" s="391">
        <f>SUM(Q30:Q41)</f>
        <v>0</v>
      </c>
      <c r="R42" s="266"/>
      <c r="S42" s="272"/>
      <c r="T42" s="272"/>
      <c r="U42" s="269" t="s">
        <v>216</v>
      </c>
      <c r="V42" s="296">
        <v>130</v>
      </c>
      <c r="W42" s="277"/>
      <c r="X42" s="284"/>
    </row>
    <row r="43" spans="1:26" ht="20.25" customHeight="1">
      <c r="A43" s="262"/>
      <c r="B43" s="294" t="s">
        <v>222</v>
      </c>
      <c r="C43" s="272">
        <v>1040</v>
      </c>
      <c r="D43" s="272"/>
      <c r="E43" s="266"/>
      <c r="F43" s="272"/>
      <c r="G43" s="272"/>
      <c r="H43" s="271" t="s">
        <v>214</v>
      </c>
      <c r="I43" s="272">
        <v>3770</v>
      </c>
      <c r="J43" s="272"/>
      <c r="K43" s="269" t="s">
        <v>213</v>
      </c>
      <c r="L43" s="272">
        <v>2280</v>
      </c>
      <c r="M43" s="272"/>
      <c r="N43" s="439" t="s">
        <v>212</v>
      </c>
      <c r="O43" s="439"/>
      <c r="P43" s="439"/>
      <c r="Q43" s="439"/>
      <c r="R43" s="271" t="s">
        <v>156</v>
      </c>
      <c r="S43" s="389">
        <f>SUM(S29:S42)</f>
        <v>14150</v>
      </c>
      <c r="T43" s="389">
        <f>SUM(T29:T42)</f>
        <v>0</v>
      </c>
      <c r="U43" s="266" t="s">
        <v>211</v>
      </c>
      <c r="V43" s="278">
        <v>210</v>
      </c>
      <c r="W43" s="279"/>
      <c r="X43" s="284"/>
      <c r="Y43" s="297"/>
      <c r="Z43" s="298"/>
    </row>
    <row r="44" spans="1:26" ht="20.25" customHeight="1">
      <c r="A44" s="262"/>
      <c r="B44" s="294" t="s">
        <v>218</v>
      </c>
      <c r="C44" s="272">
        <v>1360</v>
      </c>
      <c r="D44" s="272"/>
      <c r="E44" s="266"/>
      <c r="F44" s="272"/>
      <c r="G44" s="272"/>
      <c r="H44" s="266" t="s">
        <v>209</v>
      </c>
      <c r="I44" s="272">
        <v>3190</v>
      </c>
      <c r="J44" s="272"/>
      <c r="K44" s="269" t="s">
        <v>208</v>
      </c>
      <c r="L44" s="280">
        <v>1590</v>
      </c>
      <c r="M44" s="280"/>
      <c r="N44" s="439"/>
      <c r="O44" s="439"/>
      <c r="P44" s="439"/>
      <c r="Q44" s="439"/>
      <c r="R44" s="437" t="s">
        <v>207</v>
      </c>
      <c r="S44" s="437"/>
      <c r="T44" s="437"/>
      <c r="U44" s="266" t="s">
        <v>206</v>
      </c>
      <c r="V44" s="278">
        <v>160</v>
      </c>
      <c r="W44" s="279"/>
      <c r="X44" s="284"/>
    </row>
    <row r="45" spans="1:26" ht="20.25" customHeight="1">
      <c r="A45" s="262"/>
      <c r="B45" s="294" t="s">
        <v>215</v>
      </c>
      <c r="C45" s="280">
        <v>3240</v>
      </c>
      <c r="D45" s="280"/>
      <c r="E45" s="271" t="s">
        <v>158</v>
      </c>
      <c r="F45" s="386">
        <f>SUM(F42:F44)</f>
        <v>3510</v>
      </c>
      <c r="G45" s="386">
        <f>SUM(G42:G44)</f>
        <v>0</v>
      </c>
      <c r="H45" s="266" t="s">
        <v>204</v>
      </c>
      <c r="I45" s="276">
        <v>1680</v>
      </c>
      <c r="J45" s="276"/>
      <c r="K45" s="269" t="s">
        <v>203</v>
      </c>
      <c r="L45" s="280">
        <v>1410</v>
      </c>
      <c r="M45" s="280"/>
      <c r="N45" s="440" t="s">
        <v>202</v>
      </c>
      <c r="O45" s="441"/>
      <c r="P45" s="275">
        <v>1620</v>
      </c>
      <c r="Q45" s="275"/>
      <c r="R45" s="437"/>
      <c r="S45" s="437"/>
      <c r="T45" s="437"/>
      <c r="U45" s="266" t="s">
        <v>201</v>
      </c>
      <c r="V45" s="272">
        <v>110</v>
      </c>
      <c r="W45" s="282"/>
      <c r="X45" s="284"/>
    </row>
    <row r="46" spans="1:26" ht="20.25" customHeight="1">
      <c r="A46" s="262"/>
      <c r="B46" s="294" t="s">
        <v>210</v>
      </c>
      <c r="C46" s="280">
        <v>2150</v>
      </c>
      <c r="D46" s="280"/>
      <c r="E46" s="437" t="s">
        <v>200</v>
      </c>
      <c r="F46" s="437"/>
      <c r="G46" s="437"/>
      <c r="H46" s="266" t="s">
        <v>199</v>
      </c>
      <c r="I46" s="276">
        <v>230</v>
      </c>
      <c r="J46" s="276"/>
      <c r="K46" s="269" t="s">
        <v>198</v>
      </c>
      <c r="L46" s="280">
        <v>1690</v>
      </c>
      <c r="M46" s="280"/>
      <c r="N46" s="299"/>
      <c r="O46" s="300"/>
      <c r="P46" s="275"/>
      <c r="Q46" s="275"/>
      <c r="R46" s="266" t="s">
        <v>197</v>
      </c>
      <c r="S46" s="272">
        <v>1070</v>
      </c>
      <c r="T46" s="272"/>
      <c r="U46" s="266"/>
      <c r="V46" s="275"/>
      <c r="W46" s="279"/>
      <c r="X46" s="284"/>
    </row>
    <row r="47" spans="1:26" ht="20.25" customHeight="1">
      <c r="A47" s="262"/>
      <c r="B47" s="294" t="s">
        <v>205</v>
      </c>
      <c r="C47" s="272">
        <v>1800</v>
      </c>
      <c r="D47" s="272"/>
      <c r="E47" s="437"/>
      <c r="F47" s="437"/>
      <c r="G47" s="437"/>
      <c r="H47" s="266" t="s">
        <v>195</v>
      </c>
      <c r="I47" s="276">
        <v>1450</v>
      </c>
      <c r="J47" s="276"/>
      <c r="K47" s="269" t="s">
        <v>194</v>
      </c>
      <c r="L47" s="275">
        <v>1120</v>
      </c>
      <c r="M47" s="275"/>
      <c r="N47" s="433" t="s">
        <v>156</v>
      </c>
      <c r="O47" s="433"/>
      <c r="P47" s="386">
        <f>SUM(P45:P46)</f>
        <v>1620</v>
      </c>
      <c r="Q47" s="386">
        <f>SUM(Q45:Q46)</f>
        <v>0</v>
      </c>
      <c r="R47" s="271" t="s">
        <v>193</v>
      </c>
      <c r="S47" s="276">
        <v>930</v>
      </c>
      <c r="T47" s="276"/>
      <c r="U47" s="266" t="s">
        <v>156</v>
      </c>
      <c r="V47" s="388">
        <f>SUM(V38:V46)</f>
        <v>1340</v>
      </c>
      <c r="W47" s="396">
        <f>SUM(W38:W46)</f>
        <v>0</v>
      </c>
      <c r="X47" s="284"/>
    </row>
    <row r="48" spans="1:26" ht="20.25" customHeight="1">
      <c r="A48" s="262"/>
      <c r="B48" s="294" t="s">
        <v>196</v>
      </c>
      <c r="C48" s="272">
        <v>3500</v>
      </c>
      <c r="D48" s="272"/>
      <c r="E48" s="266" t="s">
        <v>191</v>
      </c>
      <c r="F48" s="272">
        <v>3230</v>
      </c>
      <c r="G48" s="272"/>
      <c r="H48" s="269" t="s">
        <v>190</v>
      </c>
      <c r="I48" s="276">
        <v>1190</v>
      </c>
      <c r="J48" s="276"/>
      <c r="K48" s="301"/>
      <c r="L48" s="302"/>
      <c r="M48" s="302"/>
      <c r="N48" s="437" t="s">
        <v>189</v>
      </c>
      <c r="O48" s="437"/>
      <c r="P48" s="437"/>
      <c r="Q48" s="437"/>
      <c r="R48" s="266" t="s">
        <v>188</v>
      </c>
      <c r="S48" s="280">
        <v>460</v>
      </c>
      <c r="T48" s="280"/>
      <c r="U48" s="266"/>
      <c r="V48" s="275"/>
      <c r="W48" s="279"/>
      <c r="X48" s="284"/>
    </row>
    <row r="49" spans="1:24" ht="20.25" customHeight="1">
      <c r="A49" s="284"/>
      <c r="B49" s="294" t="s">
        <v>192</v>
      </c>
      <c r="C49" s="275">
        <v>2050</v>
      </c>
      <c r="D49" s="275"/>
      <c r="E49" s="269" t="s">
        <v>186</v>
      </c>
      <c r="F49" s="272">
        <v>2230</v>
      </c>
      <c r="G49" s="272"/>
      <c r="H49" s="266" t="s">
        <v>185</v>
      </c>
      <c r="I49" s="276">
        <v>1830</v>
      </c>
      <c r="J49" s="276"/>
      <c r="K49" s="301"/>
      <c r="L49" s="302"/>
      <c r="M49" s="302"/>
      <c r="N49" s="437"/>
      <c r="O49" s="437"/>
      <c r="P49" s="437"/>
      <c r="Q49" s="437"/>
      <c r="R49" s="266" t="s">
        <v>184</v>
      </c>
      <c r="S49" s="276">
        <v>920</v>
      </c>
      <c r="T49" s="276"/>
      <c r="U49" s="266"/>
      <c r="V49" s="303"/>
      <c r="W49" s="304"/>
      <c r="X49" s="284"/>
    </row>
    <row r="50" spans="1:24" ht="20.25" customHeight="1">
      <c r="A50" s="284"/>
      <c r="B50" s="294" t="s">
        <v>187</v>
      </c>
      <c r="C50" s="275">
        <v>640</v>
      </c>
      <c r="D50" s="275"/>
      <c r="E50" s="269" t="s">
        <v>182</v>
      </c>
      <c r="F50" s="305" t="s">
        <v>857</v>
      </c>
      <c r="G50" s="272"/>
      <c r="H50" s="266" t="s">
        <v>181</v>
      </c>
      <c r="I50" s="276">
        <v>1000</v>
      </c>
      <c r="J50" s="276"/>
      <c r="K50" s="266" t="s">
        <v>158</v>
      </c>
      <c r="L50" s="389">
        <f>SUM(L43:L49)</f>
        <v>8090</v>
      </c>
      <c r="M50" s="389">
        <f>SUM(M43:M49)</f>
        <v>0</v>
      </c>
      <c r="N50" s="433" t="s">
        <v>180</v>
      </c>
      <c r="O50" s="433"/>
      <c r="P50" s="275">
        <v>2070</v>
      </c>
      <c r="Q50" s="275"/>
      <c r="R50" s="266" t="s">
        <v>179</v>
      </c>
      <c r="S50" s="275">
        <v>330</v>
      </c>
      <c r="T50" s="275"/>
      <c r="U50" s="266"/>
      <c r="V50" s="303"/>
      <c r="W50" s="304"/>
      <c r="X50" s="284"/>
    </row>
    <row r="51" spans="1:24" ht="20.25" customHeight="1">
      <c r="A51" s="284"/>
      <c r="B51" s="306" t="s">
        <v>183</v>
      </c>
      <c r="C51" s="307">
        <v>1990</v>
      </c>
      <c r="D51" s="307"/>
      <c r="E51" s="266" t="s">
        <v>177</v>
      </c>
      <c r="F51" s="276">
        <v>1740</v>
      </c>
      <c r="G51" s="276"/>
      <c r="H51" s="266" t="s">
        <v>176</v>
      </c>
      <c r="I51" s="276">
        <v>710</v>
      </c>
      <c r="J51" s="276"/>
      <c r="K51" s="437" t="s">
        <v>175</v>
      </c>
      <c r="L51" s="437"/>
      <c r="M51" s="437"/>
      <c r="N51" s="438" t="s">
        <v>174</v>
      </c>
      <c r="O51" s="438"/>
      <c r="P51" s="302">
        <v>2360</v>
      </c>
      <c r="Q51" s="302"/>
      <c r="R51" s="266" t="s">
        <v>173</v>
      </c>
      <c r="S51" s="275">
        <v>1880</v>
      </c>
      <c r="T51" s="275"/>
      <c r="U51" s="288"/>
      <c r="V51" s="288"/>
      <c r="W51" s="308"/>
      <c r="X51" s="284"/>
    </row>
    <row r="52" spans="1:24" ht="20.25" customHeight="1">
      <c r="A52" s="284"/>
      <c r="B52" s="306" t="s">
        <v>178</v>
      </c>
      <c r="C52" s="307">
        <v>1620</v>
      </c>
      <c r="D52" s="307"/>
      <c r="E52" s="269" t="s">
        <v>171</v>
      </c>
      <c r="F52" s="276">
        <v>1720</v>
      </c>
      <c r="G52" s="276"/>
      <c r="H52" s="269" t="s">
        <v>170</v>
      </c>
      <c r="I52" s="274">
        <v>70</v>
      </c>
      <c r="J52" s="274"/>
      <c r="K52" s="437"/>
      <c r="L52" s="437"/>
      <c r="M52" s="437"/>
      <c r="N52" s="433" t="s">
        <v>169</v>
      </c>
      <c r="O52" s="433"/>
      <c r="P52" s="275">
        <v>640</v>
      </c>
      <c r="Q52" s="275"/>
      <c r="R52" s="266" t="s">
        <v>168</v>
      </c>
      <c r="S52" s="272">
        <v>470</v>
      </c>
      <c r="T52" s="272"/>
      <c r="U52" s="266" t="s">
        <v>167</v>
      </c>
      <c r="V52" s="309">
        <f>F23</f>
        <v>91190</v>
      </c>
      <c r="W52" s="310">
        <f>G23</f>
        <v>0</v>
      </c>
      <c r="X52" s="284"/>
    </row>
    <row r="53" spans="1:24" ht="20.25" customHeight="1">
      <c r="A53" s="284"/>
      <c r="B53" s="273" t="s">
        <v>172</v>
      </c>
      <c r="C53" s="272">
        <v>1550</v>
      </c>
      <c r="D53" s="272"/>
      <c r="E53" s="269"/>
      <c r="F53" s="280"/>
      <c r="G53" s="280"/>
      <c r="H53" s="269" t="s">
        <v>165</v>
      </c>
      <c r="I53" s="311">
        <v>60</v>
      </c>
      <c r="J53" s="311"/>
      <c r="K53" s="266" t="s">
        <v>164</v>
      </c>
      <c r="L53" s="272">
        <v>40</v>
      </c>
      <c r="M53" s="272"/>
      <c r="N53" s="438" t="s">
        <v>163</v>
      </c>
      <c r="O53" s="438"/>
      <c r="P53" s="302">
        <v>640</v>
      </c>
      <c r="Q53" s="302"/>
      <c r="R53" s="266"/>
      <c r="S53" s="272"/>
      <c r="T53" s="272"/>
      <c r="U53" s="266" t="s">
        <v>162</v>
      </c>
      <c r="V53" s="312">
        <f>F31+F39+F45+F55+I22+I33+I40+L17+L23+L33+L40+L50+L55+P15+P27+P42+P47+P55+S18+S26+S43+S55+V17+V22+V30</f>
        <v>152840</v>
      </c>
      <c r="W53" s="313">
        <f>G31+G39+G45+G55+J22+J33+J40+M17+M23+M33+M40+M50+M55+Q15+Q27+Q42+Q47+Q55+T18+T26+T43+T55+W17+W22+W30</f>
        <v>0</v>
      </c>
      <c r="X53" s="284"/>
    </row>
    <row r="54" spans="1:24" ht="19.5" customHeight="1">
      <c r="A54" s="284"/>
      <c r="B54" s="273" t="s">
        <v>166</v>
      </c>
      <c r="C54" s="272">
        <v>1040</v>
      </c>
      <c r="D54" s="272"/>
      <c r="E54" s="269"/>
      <c r="F54" s="275"/>
      <c r="G54" s="275"/>
      <c r="H54" s="269" t="s">
        <v>160</v>
      </c>
      <c r="I54" s="311">
        <v>40</v>
      </c>
      <c r="J54" s="311"/>
      <c r="K54" s="266"/>
      <c r="L54" s="272"/>
      <c r="M54" s="272"/>
      <c r="N54" s="433"/>
      <c r="O54" s="433"/>
      <c r="P54" s="275"/>
      <c r="Q54" s="275"/>
      <c r="R54" s="266"/>
      <c r="S54" s="275"/>
      <c r="T54" s="275"/>
      <c r="U54" s="266" t="s">
        <v>159</v>
      </c>
      <c r="V54" s="312">
        <f>V47+V35</f>
        <v>1910</v>
      </c>
      <c r="W54" s="313">
        <f>W47+W35</f>
        <v>0</v>
      </c>
      <c r="X54" s="284"/>
    </row>
    <row r="55" spans="1:24" ht="19.5" customHeight="1" thickBot="1">
      <c r="A55" s="284"/>
      <c r="B55" s="314" t="s">
        <v>161</v>
      </c>
      <c r="C55" s="315">
        <v>2450</v>
      </c>
      <c r="D55" s="315"/>
      <c r="E55" s="316" t="s">
        <v>158</v>
      </c>
      <c r="F55" s="387">
        <f>SUM(F48:F54)</f>
        <v>8920</v>
      </c>
      <c r="G55" s="387">
        <f>SUM(G48:G54)</f>
        <v>0</v>
      </c>
      <c r="H55" s="318" t="s">
        <v>157</v>
      </c>
      <c r="I55" s="317">
        <v>60</v>
      </c>
      <c r="J55" s="317"/>
      <c r="K55" s="319" t="s">
        <v>156</v>
      </c>
      <c r="L55" s="390">
        <f>SUM(L53:L54)</f>
        <v>40</v>
      </c>
      <c r="M55" s="390">
        <f>SUM(M53:M54)</f>
        <v>0</v>
      </c>
      <c r="N55" s="434" t="s">
        <v>156</v>
      </c>
      <c r="O55" s="434"/>
      <c r="P55" s="387">
        <f>SUM(P50:P53)</f>
        <v>5710</v>
      </c>
      <c r="Q55" s="387">
        <f>SUM(Q50:Q53)</f>
        <v>0</v>
      </c>
      <c r="R55" s="319" t="s">
        <v>155</v>
      </c>
      <c r="S55" s="392">
        <f>SUM(S46:S54)</f>
        <v>6060</v>
      </c>
      <c r="T55" s="392">
        <f>SUM(T46:T54)</f>
        <v>0</v>
      </c>
      <c r="U55" s="319" t="s">
        <v>154</v>
      </c>
      <c r="V55" s="320">
        <f>V52+V53+V54</f>
        <v>245940</v>
      </c>
      <c r="W55" s="321">
        <f>W52+W53+W54</f>
        <v>0</v>
      </c>
      <c r="X55" s="284"/>
    </row>
    <row r="56" spans="1:24" s="323" customFormat="1" ht="30" customHeight="1">
      <c r="A56" s="322"/>
      <c r="B56" s="435" t="s">
        <v>927</v>
      </c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  <c r="O56" s="435"/>
      <c r="P56" s="435"/>
      <c r="Q56" s="435"/>
      <c r="R56" s="435"/>
      <c r="S56" s="435"/>
      <c r="T56" s="435"/>
      <c r="U56" s="435"/>
      <c r="V56" s="435"/>
      <c r="W56" s="435"/>
      <c r="X56" s="322"/>
    </row>
    <row r="57" spans="1:24" s="323" customFormat="1" ht="15.95" customHeight="1">
      <c r="A57" s="322"/>
      <c r="B57" s="324" t="s">
        <v>153</v>
      </c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436" t="s">
        <v>152</v>
      </c>
      <c r="N57" s="436"/>
      <c r="O57" s="436"/>
      <c r="P57" s="436"/>
      <c r="Q57" s="436"/>
      <c r="R57" s="436"/>
      <c r="S57" s="436"/>
      <c r="T57" s="436"/>
      <c r="U57" s="436"/>
      <c r="V57" s="436"/>
      <c r="W57" s="436"/>
    </row>
    <row r="58" spans="1:24" s="323" customFormat="1" ht="15.95" customHeight="1">
      <c r="A58" s="322"/>
      <c r="B58" s="324" t="s">
        <v>151</v>
      </c>
      <c r="C58" s="324"/>
      <c r="D58" s="324"/>
      <c r="E58" s="325"/>
      <c r="F58" s="325"/>
      <c r="G58" s="325"/>
      <c r="H58" s="324"/>
      <c r="I58" s="324"/>
      <c r="J58" s="324"/>
      <c r="K58" s="324"/>
      <c r="L58" s="324"/>
      <c r="M58" s="324"/>
      <c r="N58" s="326"/>
      <c r="O58" s="326"/>
      <c r="P58" s="324"/>
      <c r="Q58" s="324"/>
      <c r="R58" s="324"/>
      <c r="S58" s="324"/>
      <c r="T58" s="324"/>
      <c r="U58" s="327"/>
      <c r="V58" s="324"/>
      <c r="W58" s="324"/>
      <c r="X58" s="322"/>
    </row>
    <row r="59" spans="1:24" ht="15">
      <c r="A59" s="284"/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328"/>
      <c r="O59" s="328"/>
      <c r="P59" s="262"/>
      <c r="Q59" s="262"/>
      <c r="R59" s="262"/>
      <c r="S59" s="262"/>
      <c r="T59" s="262"/>
      <c r="U59" s="262"/>
      <c r="V59" s="262"/>
      <c r="W59" s="262"/>
      <c r="X59" s="284"/>
    </row>
    <row r="60" spans="1:24" ht="15">
      <c r="A60" s="284"/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328"/>
      <c r="O60" s="328"/>
      <c r="P60" s="262"/>
      <c r="Q60" s="262"/>
      <c r="R60" s="262"/>
      <c r="S60" s="262"/>
      <c r="T60" s="262"/>
      <c r="U60" s="262"/>
      <c r="V60" s="262"/>
      <c r="W60" s="262"/>
      <c r="X60" s="284"/>
    </row>
    <row r="61" spans="1:24">
      <c r="A61" s="284"/>
      <c r="B61" s="262"/>
      <c r="C61" s="262"/>
      <c r="D61" s="262"/>
      <c r="E61" s="262"/>
      <c r="F61" s="262"/>
      <c r="G61" s="262"/>
      <c r="H61" s="262"/>
      <c r="I61" s="262"/>
      <c r="J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84"/>
    </row>
    <row r="62" spans="1:24">
      <c r="A62" s="284"/>
      <c r="B62" s="262"/>
      <c r="C62" s="262"/>
      <c r="D62" s="262"/>
      <c r="E62" s="262"/>
      <c r="F62" s="262"/>
      <c r="G62" s="262"/>
      <c r="H62" s="262"/>
      <c r="I62" s="262"/>
      <c r="J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84"/>
    </row>
    <row r="63" spans="1:24">
      <c r="A63" s="284"/>
      <c r="B63" s="262"/>
      <c r="C63" s="262"/>
      <c r="D63" s="262"/>
      <c r="E63" s="262"/>
      <c r="F63" s="262"/>
      <c r="G63" s="262"/>
      <c r="H63" s="262"/>
      <c r="I63" s="262"/>
      <c r="J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84"/>
    </row>
    <row r="64" spans="1:24">
      <c r="A64" s="284"/>
      <c r="C64" s="262"/>
      <c r="D64" s="262"/>
      <c r="E64" s="262"/>
      <c r="F64" s="262"/>
      <c r="G64" s="262"/>
      <c r="H64" s="262"/>
      <c r="I64" s="262"/>
      <c r="J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84"/>
    </row>
  </sheetData>
  <mergeCells count="88">
    <mergeCell ref="Q4:S6"/>
    <mergeCell ref="Q7:S9"/>
    <mergeCell ref="D4:F5"/>
    <mergeCell ref="G4:I5"/>
    <mergeCell ref="J4:O5"/>
    <mergeCell ref="P4:P9"/>
    <mergeCell ref="J8:O9"/>
    <mergeCell ref="A1:A2"/>
    <mergeCell ref="B1:F2"/>
    <mergeCell ref="G1:Q2"/>
    <mergeCell ref="B3:T3"/>
    <mergeCell ref="U8:W8"/>
    <mergeCell ref="T4:T9"/>
    <mergeCell ref="U4:W5"/>
    <mergeCell ref="B6:C9"/>
    <mergeCell ref="D6:F9"/>
    <mergeCell ref="G6:I9"/>
    <mergeCell ref="J6:O7"/>
    <mergeCell ref="U6:W6"/>
    <mergeCell ref="U7:W7"/>
    <mergeCell ref="U3:W3"/>
    <mergeCell ref="B4:C5"/>
    <mergeCell ref="U9:W9"/>
    <mergeCell ref="B10:D10"/>
    <mergeCell ref="H10:J11"/>
    <mergeCell ref="N10:Q11"/>
    <mergeCell ref="R10:T11"/>
    <mergeCell ref="U10:W11"/>
    <mergeCell ref="N12:O12"/>
    <mergeCell ref="N13:O13"/>
    <mergeCell ref="N14:O14"/>
    <mergeCell ref="N15:O15"/>
    <mergeCell ref="N16:Q17"/>
    <mergeCell ref="E25:G26"/>
    <mergeCell ref="N25:O25"/>
    <mergeCell ref="N26:O26"/>
    <mergeCell ref="U18:W19"/>
    <mergeCell ref="N19:O19"/>
    <mergeCell ref="R19:T20"/>
    <mergeCell ref="N20:O20"/>
    <mergeCell ref="N21:O21"/>
    <mergeCell ref="N22:O22"/>
    <mergeCell ref="K18:M19"/>
    <mergeCell ref="N18:O18"/>
    <mergeCell ref="U31:W32"/>
    <mergeCell ref="H23:J24"/>
    <mergeCell ref="N23:O23"/>
    <mergeCell ref="U23:W24"/>
    <mergeCell ref="K24:M25"/>
    <mergeCell ref="N24:O24"/>
    <mergeCell ref="N27:O27"/>
    <mergeCell ref="R27:T28"/>
    <mergeCell ref="N28:Q29"/>
    <mergeCell ref="N30:O30"/>
    <mergeCell ref="N31:O31"/>
    <mergeCell ref="E32:G33"/>
    <mergeCell ref="N32:O32"/>
    <mergeCell ref="N33:O33"/>
    <mergeCell ref="H34:J35"/>
    <mergeCell ref="K34:M35"/>
    <mergeCell ref="N34:O34"/>
    <mergeCell ref="N35:O35"/>
    <mergeCell ref="E40:G41"/>
    <mergeCell ref="N40:O40"/>
    <mergeCell ref="H41:J42"/>
    <mergeCell ref="K41:M42"/>
    <mergeCell ref="N41:O41"/>
    <mergeCell ref="N42:O42"/>
    <mergeCell ref="N36:O36"/>
    <mergeCell ref="U36:W37"/>
    <mergeCell ref="N37:O37"/>
    <mergeCell ref="N38:O38"/>
    <mergeCell ref="N39:O39"/>
    <mergeCell ref="N43:Q44"/>
    <mergeCell ref="R44:T45"/>
    <mergeCell ref="N45:O45"/>
    <mergeCell ref="E46:G47"/>
    <mergeCell ref="N47:O47"/>
    <mergeCell ref="N54:O54"/>
    <mergeCell ref="N55:O55"/>
    <mergeCell ref="B56:W56"/>
    <mergeCell ref="M57:W57"/>
    <mergeCell ref="N48:Q49"/>
    <mergeCell ref="N50:O50"/>
    <mergeCell ref="K51:M52"/>
    <mergeCell ref="N51:O51"/>
    <mergeCell ref="N52:O52"/>
    <mergeCell ref="N53:O53"/>
  </mergeCells>
  <phoneticPr fontId="44"/>
  <conditionalFormatting sqref="V20:W20">
    <cfRule type="cellIs" dxfId="369" priority="8" stopIfTrue="1" operator="greaterThan">
      <formula>U20</formula>
    </cfRule>
  </conditionalFormatting>
  <conditionalFormatting sqref="V20:W20">
    <cfRule type="cellIs" dxfId="368" priority="7" stopIfTrue="1" operator="greaterThan">
      <formula>U20</formula>
    </cfRule>
  </conditionalFormatting>
  <conditionalFormatting sqref="V20:W20">
    <cfRule type="cellIs" dxfId="367" priority="6" stopIfTrue="1" operator="greaterThan">
      <formula>U20</formula>
    </cfRule>
  </conditionalFormatting>
  <conditionalFormatting sqref="V20:W20">
    <cfRule type="cellIs" dxfId="366" priority="5" stopIfTrue="1" operator="greaterThan">
      <formula>U20</formula>
    </cfRule>
  </conditionalFormatting>
  <conditionalFormatting sqref="V33:W33">
    <cfRule type="cellIs" dxfId="365" priority="4" stopIfTrue="1" operator="greaterThan">
      <formula>U33</formula>
    </cfRule>
  </conditionalFormatting>
  <conditionalFormatting sqref="V33:W33">
    <cfRule type="cellIs" dxfId="364" priority="3" stopIfTrue="1" operator="greaterThan">
      <formula>U33</formula>
    </cfRule>
  </conditionalFormatting>
  <conditionalFormatting sqref="V33:W33">
    <cfRule type="cellIs" dxfId="363" priority="2" stopIfTrue="1" operator="greaterThan">
      <formula>U33</formula>
    </cfRule>
  </conditionalFormatting>
  <conditionalFormatting sqref="V33:W33">
    <cfRule type="cellIs" dxfId="362" priority="1" stopIfTrue="1" operator="greaterThan">
      <formula>U33</formula>
    </cfRule>
  </conditionalFormatting>
  <printOptions horizontalCentered="1"/>
  <pageMargins left="0.39370078740157483" right="0.39370078740157483" top="0.19685039370078741" bottom="0.19685039370078741" header="0.51181102362204722" footer="0.51181102362204722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A59"/>
  <sheetViews>
    <sheetView showZeros="0" zoomScale="58" zoomScaleNormal="58" workbookViewId="0">
      <selection activeCell="W2" sqref="W2:Z3"/>
    </sheetView>
  </sheetViews>
  <sheetFormatPr defaultColWidth="2.625" defaultRowHeight="13.5"/>
  <cols>
    <col min="1" max="1" width="2.625" style="14" customWidth="1"/>
    <col min="2" max="2" width="3.625" style="177" customWidth="1"/>
    <col min="3" max="3" width="14" style="14" customWidth="1"/>
    <col min="4" max="4" width="10.25" style="14" customWidth="1"/>
    <col min="5" max="5" width="10.875" style="14" customWidth="1"/>
    <col min="6" max="6" width="3.625" style="177" customWidth="1"/>
    <col min="7" max="7" width="14.25" style="14" customWidth="1"/>
    <col min="8" max="9" width="10.5" style="14" customWidth="1"/>
    <col min="10" max="10" width="3.625" style="177" customWidth="1"/>
    <col min="11" max="11" width="14.5" style="14" customWidth="1"/>
    <col min="12" max="12" width="10.375" style="14" customWidth="1"/>
    <col min="13" max="13" width="10.5" style="14" customWidth="1"/>
    <col min="14" max="14" width="3.625" style="177" customWidth="1"/>
    <col min="15" max="15" width="14.25" style="14" customWidth="1"/>
    <col min="16" max="16" width="10.375" style="14" customWidth="1"/>
    <col min="17" max="17" width="10.875" style="14" customWidth="1"/>
    <col min="18" max="18" width="3.625" style="177" customWidth="1"/>
    <col min="19" max="19" width="14.75" style="14" customWidth="1"/>
    <col min="20" max="20" width="10.25" style="14" customWidth="1"/>
    <col min="21" max="21" width="5" style="14" customWidth="1"/>
    <col min="22" max="22" width="5.625" style="14" customWidth="1"/>
    <col min="23" max="23" width="3.625" style="177" customWidth="1"/>
    <col min="24" max="24" width="14.75" style="14" customWidth="1"/>
    <col min="25" max="25" width="10.625" style="14" bestFit="1" customWidth="1"/>
    <col min="26" max="26" width="10.25" style="14" customWidth="1"/>
    <col min="27" max="255" width="9" style="14" customWidth="1"/>
    <col min="256" max="16384" width="2.625" style="14"/>
  </cols>
  <sheetData>
    <row r="1" spans="1:26" s="52" customFormat="1" ht="45" customHeight="1" thickBot="1">
      <c r="A1" s="70"/>
      <c r="B1" s="678">
        <f>入力画面!C10</f>
        <v>0</v>
      </c>
      <c r="C1" s="678"/>
      <c r="D1" s="678"/>
      <c r="E1" s="678"/>
      <c r="F1" s="678"/>
      <c r="G1" s="678"/>
      <c r="H1" s="683" t="s">
        <v>752</v>
      </c>
      <c r="I1" s="683"/>
      <c r="J1" s="683"/>
      <c r="K1" s="683"/>
      <c r="L1" s="683"/>
      <c r="M1" s="683"/>
      <c r="N1" s="683"/>
      <c r="O1" s="683"/>
      <c r="P1" s="683"/>
      <c r="Q1" s="683"/>
      <c r="R1" s="182"/>
      <c r="S1" s="71"/>
      <c r="W1" s="185"/>
      <c r="X1" s="682" t="s">
        <v>937</v>
      </c>
      <c r="Y1" s="682"/>
      <c r="Z1" s="682"/>
    </row>
    <row r="2" spans="1:26" ht="12.75" customHeight="1">
      <c r="B2" s="706" t="s">
        <v>365</v>
      </c>
      <c r="C2" s="707"/>
      <c r="D2" s="707"/>
      <c r="E2" s="620" t="s">
        <v>364</v>
      </c>
      <c r="F2" s="621"/>
      <c r="G2" s="622"/>
      <c r="H2" s="620" t="s">
        <v>363</v>
      </c>
      <c r="I2" s="621"/>
      <c r="J2" s="621"/>
      <c r="K2" s="622"/>
      <c r="L2" s="620" t="s">
        <v>362</v>
      </c>
      <c r="M2" s="621"/>
      <c r="N2" s="621"/>
      <c r="O2" s="621"/>
      <c r="P2" s="621"/>
      <c r="Q2" s="617" t="s">
        <v>361</v>
      </c>
      <c r="R2" s="635">
        <f>入力画面!C12</f>
        <v>0</v>
      </c>
      <c r="S2" s="636"/>
      <c r="T2" s="636"/>
      <c r="U2" s="637"/>
      <c r="V2" s="617" t="s">
        <v>742</v>
      </c>
      <c r="W2" s="695" t="s">
        <v>738</v>
      </c>
      <c r="X2" s="696"/>
      <c r="Y2" s="696"/>
      <c r="Z2" s="697"/>
    </row>
    <row r="3" spans="1:26" ht="14.25" customHeight="1">
      <c r="B3" s="708"/>
      <c r="C3" s="709"/>
      <c r="D3" s="709"/>
      <c r="E3" s="626"/>
      <c r="F3" s="627"/>
      <c r="G3" s="628"/>
      <c r="H3" s="623"/>
      <c r="I3" s="624"/>
      <c r="J3" s="624"/>
      <c r="K3" s="625"/>
      <c r="L3" s="626"/>
      <c r="M3" s="627"/>
      <c r="N3" s="627"/>
      <c r="O3" s="627"/>
      <c r="P3" s="627"/>
      <c r="Q3" s="618"/>
      <c r="R3" s="638"/>
      <c r="S3" s="639"/>
      <c r="T3" s="639"/>
      <c r="U3" s="640"/>
      <c r="V3" s="618"/>
      <c r="W3" s="698"/>
      <c r="X3" s="680"/>
      <c r="Y3" s="680"/>
      <c r="Z3" s="681"/>
    </row>
    <row r="4" spans="1:26" ht="16.5" customHeight="1">
      <c r="B4" s="710">
        <f>入力画面!C4</f>
        <v>0</v>
      </c>
      <c r="C4" s="642"/>
      <c r="D4" s="643"/>
      <c r="E4" s="629">
        <f>入力画面!B3</f>
        <v>0</v>
      </c>
      <c r="F4" s="630"/>
      <c r="G4" s="631"/>
      <c r="H4" s="641">
        <f>Z52</f>
        <v>0</v>
      </c>
      <c r="I4" s="642"/>
      <c r="J4" s="642"/>
      <c r="K4" s="643"/>
      <c r="L4" s="687">
        <f>入力画面!C6</f>
        <v>0</v>
      </c>
      <c r="M4" s="688"/>
      <c r="N4" s="688"/>
      <c r="O4" s="688"/>
      <c r="P4" s="688"/>
      <c r="Q4" s="618"/>
      <c r="R4" s="638"/>
      <c r="S4" s="639"/>
      <c r="T4" s="639"/>
      <c r="U4" s="640"/>
      <c r="V4" s="618"/>
      <c r="W4" s="692" t="s">
        <v>739</v>
      </c>
      <c r="X4" s="680"/>
      <c r="Y4" s="680"/>
      <c r="Z4" s="681"/>
    </row>
    <row r="5" spans="1:26" ht="16.5" customHeight="1">
      <c r="B5" s="711"/>
      <c r="C5" s="645"/>
      <c r="D5" s="646"/>
      <c r="E5" s="629"/>
      <c r="F5" s="630"/>
      <c r="G5" s="631"/>
      <c r="H5" s="644"/>
      <c r="I5" s="645"/>
      <c r="J5" s="645"/>
      <c r="K5" s="646"/>
      <c r="L5" s="689"/>
      <c r="M5" s="651"/>
      <c r="N5" s="651"/>
      <c r="O5" s="651"/>
      <c r="P5" s="651"/>
      <c r="Q5" s="618"/>
      <c r="R5" s="638">
        <f>入力画面!C13</f>
        <v>0</v>
      </c>
      <c r="S5" s="639"/>
      <c r="T5" s="639"/>
      <c r="U5" s="640"/>
      <c r="V5" s="618"/>
      <c r="W5" s="679" t="s">
        <v>820</v>
      </c>
      <c r="X5" s="680"/>
      <c r="Y5" s="680"/>
      <c r="Z5" s="681"/>
    </row>
    <row r="6" spans="1:26" ht="16.5" customHeight="1">
      <c r="B6" s="711"/>
      <c r="C6" s="645"/>
      <c r="D6" s="646"/>
      <c r="E6" s="629"/>
      <c r="F6" s="630"/>
      <c r="G6" s="631"/>
      <c r="H6" s="644"/>
      <c r="I6" s="645"/>
      <c r="J6" s="645"/>
      <c r="K6" s="646"/>
      <c r="L6" s="650">
        <f>入力画面!C8</f>
        <v>0</v>
      </c>
      <c r="M6" s="651"/>
      <c r="N6" s="651"/>
      <c r="O6" s="651"/>
      <c r="P6" s="651"/>
      <c r="Q6" s="618"/>
      <c r="R6" s="638"/>
      <c r="S6" s="639"/>
      <c r="T6" s="639"/>
      <c r="U6" s="640"/>
      <c r="V6" s="618"/>
      <c r="W6" s="679" t="s">
        <v>740</v>
      </c>
      <c r="X6" s="680"/>
      <c r="Y6" s="680"/>
      <c r="Z6" s="681"/>
    </row>
    <row r="7" spans="1:26" ht="16.5" customHeight="1">
      <c r="B7" s="712"/>
      <c r="C7" s="648"/>
      <c r="D7" s="649"/>
      <c r="E7" s="632"/>
      <c r="F7" s="633"/>
      <c r="G7" s="634"/>
      <c r="H7" s="647"/>
      <c r="I7" s="648"/>
      <c r="J7" s="648"/>
      <c r="K7" s="649"/>
      <c r="L7" s="652"/>
      <c r="M7" s="653"/>
      <c r="N7" s="653"/>
      <c r="O7" s="653"/>
      <c r="P7" s="653"/>
      <c r="Q7" s="619"/>
      <c r="R7" s="702"/>
      <c r="S7" s="703"/>
      <c r="T7" s="703"/>
      <c r="U7" s="704"/>
      <c r="V7" s="619"/>
      <c r="W7" s="684" t="s">
        <v>741</v>
      </c>
      <c r="X7" s="685"/>
      <c r="Y7" s="685"/>
      <c r="Z7" s="686"/>
    </row>
    <row r="8" spans="1:26" ht="22.5" customHeight="1">
      <c r="B8" s="699" t="s">
        <v>355</v>
      </c>
      <c r="C8" s="700"/>
      <c r="D8" s="700"/>
      <c r="E8" s="701"/>
      <c r="F8" s="579" t="s">
        <v>406</v>
      </c>
      <c r="G8" s="705"/>
      <c r="H8" s="705"/>
      <c r="I8" s="705"/>
      <c r="J8" s="582" t="s">
        <v>409</v>
      </c>
      <c r="K8" s="690"/>
      <c r="L8" s="690"/>
      <c r="M8" s="691"/>
      <c r="N8" s="582" t="s">
        <v>73</v>
      </c>
      <c r="O8" s="690"/>
      <c r="P8" s="690"/>
      <c r="Q8" s="691"/>
      <c r="R8" s="670" t="s">
        <v>878</v>
      </c>
      <c r="S8" s="671"/>
      <c r="T8" s="671"/>
      <c r="U8" s="671"/>
      <c r="V8" s="672"/>
      <c r="W8" s="663" t="s">
        <v>726</v>
      </c>
      <c r="X8" s="664"/>
      <c r="Y8" s="664"/>
      <c r="Z8" s="665"/>
    </row>
    <row r="9" spans="1:26" ht="22.5" customHeight="1">
      <c r="B9" s="73"/>
      <c r="C9" s="74" t="s">
        <v>349</v>
      </c>
      <c r="D9" s="74" t="s">
        <v>348</v>
      </c>
      <c r="E9" s="74" t="s">
        <v>347</v>
      </c>
      <c r="F9" s="580"/>
      <c r="G9" s="581"/>
      <c r="H9" s="581"/>
      <c r="I9" s="581"/>
      <c r="J9" s="561"/>
      <c r="K9" s="562"/>
      <c r="L9" s="562"/>
      <c r="M9" s="563"/>
      <c r="N9" s="561"/>
      <c r="O9" s="562"/>
      <c r="P9" s="562"/>
      <c r="Q9" s="563"/>
      <c r="R9" s="673"/>
      <c r="S9" s="674"/>
      <c r="T9" s="674"/>
      <c r="U9" s="674"/>
      <c r="V9" s="675"/>
      <c r="W9" s="666"/>
      <c r="X9" s="667"/>
      <c r="Y9" s="667"/>
      <c r="Z9" s="668"/>
    </row>
    <row r="10" spans="1:26" ht="20.25" customHeight="1">
      <c r="B10" s="178" t="s">
        <v>368</v>
      </c>
      <c r="C10" s="340" t="s">
        <v>369</v>
      </c>
      <c r="D10" s="334">
        <v>260</v>
      </c>
      <c r="E10" s="334"/>
      <c r="F10" s="357" t="s">
        <v>714</v>
      </c>
      <c r="G10" s="338" t="s">
        <v>412</v>
      </c>
      <c r="H10" s="217">
        <v>70</v>
      </c>
      <c r="I10" s="217"/>
      <c r="J10" s="175" t="s">
        <v>714</v>
      </c>
      <c r="K10" s="337" t="s">
        <v>422</v>
      </c>
      <c r="L10" s="331">
        <v>50</v>
      </c>
      <c r="M10" s="331"/>
      <c r="N10" s="175" t="s">
        <v>714</v>
      </c>
      <c r="O10" s="337" t="s">
        <v>719</v>
      </c>
      <c r="P10" s="331">
        <v>10</v>
      </c>
      <c r="Q10" s="331"/>
      <c r="R10" s="143" t="s">
        <v>371</v>
      </c>
      <c r="S10" s="338" t="s">
        <v>424</v>
      </c>
      <c r="T10" s="331">
        <v>10</v>
      </c>
      <c r="U10" s="596"/>
      <c r="V10" s="597"/>
      <c r="W10" s="143" t="s">
        <v>371</v>
      </c>
      <c r="X10" s="340" t="s">
        <v>134</v>
      </c>
      <c r="Y10" s="334">
        <v>40</v>
      </c>
      <c r="Z10" s="382"/>
    </row>
    <row r="11" spans="1:26" ht="20.25" customHeight="1">
      <c r="B11" s="178" t="s">
        <v>368</v>
      </c>
      <c r="C11" s="78" t="s">
        <v>375</v>
      </c>
      <c r="D11" s="334">
        <v>580</v>
      </c>
      <c r="E11" s="334"/>
      <c r="F11" s="357" t="s">
        <v>714</v>
      </c>
      <c r="G11" s="338" t="s">
        <v>415</v>
      </c>
      <c r="H11" s="217">
        <v>70</v>
      </c>
      <c r="I11" s="217"/>
      <c r="J11" s="175" t="s">
        <v>714</v>
      </c>
      <c r="K11" s="337" t="s">
        <v>416</v>
      </c>
      <c r="L11" s="331">
        <v>100</v>
      </c>
      <c r="M11" s="205"/>
      <c r="N11" s="175"/>
      <c r="O11" s="337"/>
      <c r="P11" s="217"/>
      <c r="Q11" s="217"/>
      <c r="R11" s="143" t="s">
        <v>371</v>
      </c>
      <c r="S11" s="338" t="s">
        <v>428</v>
      </c>
      <c r="T11" s="331">
        <v>40</v>
      </c>
      <c r="U11" s="596"/>
      <c r="V11" s="597"/>
      <c r="W11" s="143"/>
      <c r="X11" s="340"/>
      <c r="Y11" s="334"/>
      <c r="Z11" s="382"/>
    </row>
    <row r="12" spans="1:26" ht="20.25" customHeight="1">
      <c r="B12" s="178" t="s">
        <v>368</v>
      </c>
      <c r="C12" s="340" t="s">
        <v>378</v>
      </c>
      <c r="D12" s="331">
        <v>330</v>
      </c>
      <c r="E12" s="331"/>
      <c r="F12" s="357" t="s">
        <v>371</v>
      </c>
      <c r="G12" s="338" t="s">
        <v>419</v>
      </c>
      <c r="H12" s="217">
        <v>40</v>
      </c>
      <c r="I12" s="217"/>
      <c r="J12" s="175" t="s">
        <v>371</v>
      </c>
      <c r="K12" s="337" t="s">
        <v>420</v>
      </c>
      <c r="L12" s="331">
        <v>30</v>
      </c>
      <c r="M12" s="331"/>
      <c r="N12" s="572" t="s">
        <v>158</v>
      </c>
      <c r="O12" s="573"/>
      <c r="P12" s="331">
        <f>SUM(P10:P11)</f>
        <v>10</v>
      </c>
      <c r="Q12" s="331">
        <f>SUM(Q10:Q11)</f>
        <v>0</v>
      </c>
      <c r="R12" s="143" t="s">
        <v>371</v>
      </c>
      <c r="S12" s="85" t="s">
        <v>430</v>
      </c>
      <c r="T12" s="331">
        <v>40</v>
      </c>
      <c r="U12" s="596"/>
      <c r="V12" s="597"/>
      <c r="W12" s="548" t="s">
        <v>158</v>
      </c>
      <c r="X12" s="548"/>
      <c r="Y12" s="203">
        <f>SUM(Y10)</f>
        <v>40</v>
      </c>
      <c r="Z12" s="209">
        <f>SUM(Z10)</f>
        <v>0</v>
      </c>
    </row>
    <row r="13" spans="1:26" ht="20.25" customHeight="1">
      <c r="B13" s="178" t="s">
        <v>368</v>
      </c>
      <c r="C13" s="340" t="s">
        <v>382</v>
      </c>
      <c r="D13" s="331">
        <v>630</v>
      </c>
      <c r="E13" s="331"/>
      <c r="F13" s="574" t="s">
        <v>158</v>
      </c>
      <c r="G13" s="575"/>
      <c r="H13" s="203">
        <f>SUM(H10:H12)</f>
        <v>180</v>
      </c>
      <c r="I13" s="203">
        <f>SUM(I10:I12)</f>
        <v>0</v>
      </c>
      <c r="J13" s="548" t="s">
        <v>158</v>
      </c>
      <c r="K13" s="548"/>
      <c r="L13" s="331">
        <f>SUM(L10:L12)</f>
        <v>180</v>
      </c>
      <c r="M13" s="331">
        <f>SUM(M10:M12)</f>
        <v>0</v>
      </c>
      <c r="N13" s="558" t="s">
        <v>720</v>
      </c>
      <c r="O13" s="591"/>
      <c r="P13" s="591"/>
      <c r="Q13" s="598"/>
      <c r="R13" s="175" t="s">
        <v>371</v>
      </c>
      <c r="S13" s="85" t="s">
        <v>106</v>
      </c>
      <c r="T13" s="331">
        <v>20</v>
      </c>
      <c r="U13" s="596"/>
      <c r="V13" s="597"/>
      <c r="W13" s="657" t="s">
        <v>883</v>
      </c>
      <c r="X13" s="658"/>
      <c r="Y13" s="658"/>
      <c r="Z13" s="659"/>
    </row>
    <row r="14" spans="1:26" ht="20.25" customHeight="1">
      <c r="B14" s="178" t="s">
        <v>368</v>
      </c>
      <c r="C14" s="340" t="s">
        <v>385</v>
      </c>
      <c r="D14" s="331">
        <v>170</v>
      </c>
      <c r="E14" s="331"/>
      <c r="F14" s="576" t="s">
        <v>387</v>
      </c>
      <c r="G14" s="576"/>
      <c r="H14" s="576"/>
      <c r="I14" s="577"/>
      <c r="J14" s="558" t="s">
        <v>712</v>
      </c>
      <c r="K14" s="559"/>
      <c r="L14" s="559"/>
      <c r="M14" s="560"/>
      <c r="N14" s="585"/>
      <c r="O14" s="586"/>
      <c r="P14" s="586"/>
      <c r="Q14" s="587"/>
      <c r="R14" s="355"/>
      <c r="S14" s="365"/>
      <c r="T14" s="331"/>
      <c r="U14" s="596"/>
      <c r="V14" s="597"/>
      <c r="W14" s="660"/>
      <c r="X14" s="661"/>
      <c r="Y14" s="661"/>
      <c r="Z14" s="662"/>
    </row>
    <row r="15" spans="1:26" ht="20.25" customHeight="1">
      <c r="B15" s="178" t="s">
        <v>368</v>
      </c>
      <c r="C15" s="340" t="s">
        <v>873</v>
      </c>
      <c r="D15" s="331">
        <v>600</v>
      </c>
      <c r="E15" s="331"/>
      <c r="F15" s="578"/>
      <c r="G15" s="578"/>
      <c r="H15" s="578"/>
      <c r="I15" s="579"/>
      <c r="J15" s="561"/>
      <c r="K15" s="562"/>
      <c r="L15" s="562"/>
      <c r="M15" s="563"/>
      <c r="N15" s="175" t="s">
        <v>714</v>
      </c>
      <c r="O15" s="338" t="s">
        <v>510</v>
      </c>
      <c r="P15" s="219">
        <v>110</v>
      </c>
      <c r="Q15" s="219"/>
      <c r="R15" s="556" t="s">
        <v>158</v>
      </c>
      <c r="S15" s="600"/>
      <c r="T15" s="203">
        <f>SUM(T10:T13)</f>
        <v>110</v>
      </c>
      <c r="U15" s="596">
        <f>SUM(U10:V13)</f>
        <v>0</v>
      </c>
      <c r="V15" s="597"/>
      <c r="W15" s="143" t="s">
        <v>371</v>
      </c>
      <c r="X15" s="340" t="s">
        <v>136</v>
      </c>
      <c r="Y15" s="331">
        <v>20</v>
      </c>
      <c r="Z15" s="209"/>
    </row>
    <row r="16" spans="1:26" ht="20.25" customHeight="1">
      <c r="B16" s="178" t="s">
        <v>368</v>
      </c>
      <c r="C16" s="78" t="s">
        <v>874</v>
      </c>
      <c r="D16" s="331">
        <v>380</v>
      </c>
      <c r="E16" s="331"/>
      <c r="F16" s="358" t="s">
        <v>371</v>
      </c>
      <c r="G16" s="337" t="s">
        <v>10</v>
      </c>
      <c r="H16" s="217">
        <v>140</v>
      </c>
      <c r="I16" s="217"/>
      <c r="J16" s="175" t="s">
        <v>714</v>
      </c>
      <c r="K16" s="340" t="s">
        <v>6</v>
      </c>
      <c r="L16" s="334">
        <v>160</v>
      </c>
      <c r="M16" s="334"/>
      <c r="N16" s="175" t="s">
        <v>714</v>
      </c>
      <c r="O16" s="338" t="s">
        <v>512</v>
      </c>
      <c r="P16" s="219">
        <v>150</v>
      </c>
      <c r="Q16" s="219"/>
      <c r="R16" s="657" t="s">
        <v>877</v>
      </c>
      <c r="S16" s="591"/>
      <c r="T16" s="591"/>
      <c r="U16" s="591"/>
      <c r="V16" s="598"/>
      <c r="W16" s="176" t="s">
        <v>713</v>
      </c>
      <c r="X16" s="340" t="s">
        <v>137</v>
      </c>
      <c r="Y16" s="331">
        <v>20</v>
      </c>
      <c r="Z16" s="209"/>
    </row>
    <row r="17" spans="2:27" ht="20.25" customHeight="1">
      <c r="B17" s="179"/>
      <c r="C17" s="78"/>
      <c r="D17" s="331"/>
      <c r="E17" s="331"/>
      <c r="F17" s="358" t="s">
        <v>371</v>
      </c>
      <c r="G17" s="337" t="s">
        <v>11</v>
      </c>
      <c r="H17" s="217">
        <v>40</v>
      </c>
      <c r="I17" s="217"/>
      <c r="J17" s="175" t="s">
        <v>714</v>
      </c>
      <c r="K17" s="340" t="s">
        <v>31</v>
      </c>
      <c r="L17" s="334">
        <v>170</v>
      </c>
      <c r="M17" s="334"/>
      <c r="N17" s="175" t="s">
        <v>714</v>
      </c>
      <c r="O17" s="338" t="s">
        <v>513</v>
      </c>
      <c r="P17" s="217">
        <v>110</v>
      </c>
      <c r="Q17" s="217"/>
      <c r="R17" s="585"/>
      <c r="S17" s="586"/>
      <c r="T17" s="586"/>
      <c r="U17" s="586"/>
      <c r="V17" s="587"/>
      <c r="W17" s="143" t="s">
        <v>371</v>
      </c>
      <c r="X17" s="340" t="s">
        <v>138</v>
      </c>
      <c r="Y17" s="331">
        <v>30</v>
      </c>
      <c r="Z17" s="209"/>
    </row>
    <row r="18" spans="2:27" ht="20.25" customHeight="1">
      <c r="B18" s="179" t="s">
        <v>880</v>
      </c>
      <c r="C18" s="78" t="s">
        <v>884</v>
      </c>
      <c r="D18" s="331">
        <v>90</v>
      </c>
      <c r="E18" s="331"/>
      <c r="F18" s="358" t="s">
        <v>714</v>
      </c>
      <c r="G18" s="77" t="s">
        <v>711</v>
      </c>
      <c r="H18" s="331">
        <v>50</v>
      </c>
      <c r="I18" s="331"/>
      <c r="J18" s="175" t="s">
        <v>714</v>
      </c>
      <c r="K18" s="337" t="s">
        <v>32</v>
      </c>
      <c r="L18" s="331">
        <v>60</v>
      </c>
      <c r="M18" s="331"/>
      <c r="N18" s="175" t="s">
        <v>714</v>
      </c>
      <c r="O18" s="338" t="s">
        <v>515</v>
      </c>
      <c r="P18" s="217">
        <v>50</v>
      </c>
      <c r="Q18" s="217"/>
      <c r="R18" s="143" t="s">
        <v>371</v>
      </c>
      <c r="S18" s="338" t="s">
        <v>108</v>
      </c>
      <c r="T18" s="331">
        <v>50</v>
      </c>
      <c r="U18" s="602"/>
      <c r="V18" s="603"/>
      <c r="W18" s="143" t="s">
        <v>371</v>
      </c>
      <c r="X18" s="83" t="s">
        <v>139</v>
      </c>
      <c r="Y18" s="331">
        <v>30</v>
      </c>
      <c r="Z18" s="209"/>
    </row>
    <row r="19" spans="2:27" ht="20.25" customHeight="1">
      <c r="B19" s="179" t="s">
        <v>880</v>
      </c>
      <c r="C19" s="340" t="s">
        <v>885</v>
      </c>
      <c r="D19" s="331">
        <v>150</v>
      </c>
      <c r="E19" s="331"/>
      <c r="F19" s="574" t="s">
        <v>158</v>
      </c>
      <c r="G19" s="573"/>
      <c r="H19" s="203">
        <f>SUM(H16:H18)</f>
        <v>230</v>
      </c>
      <c r="I19" s="203">
        <f>SUM(I16:I18)</f>
        <v>0</v>
      </c>
      <c r="J19" s="143" t="s">
        <v>714</v>
      </c>
      <c r="K19" s="337" t="s">
        <v>33</v>
      </c>
      <c r="L19" s="331">
        <v>10</v>
      </c>
      <c r="M19" s="331"/>
      <c r="N19" s="175" t="s">
        <v>714</v>
      </c>
      <c r="O19" s="338" t="s">
        <v>914</v>
      </c>
      <c r="P19" s="217">
        <v>50</v>
      </c>
      <c r="Q19" s="217"/>
      <c r="R19" s="143" t="s">
        <v>371</v>
      </c>
      <c r="S19" s="338" t="s">
        <v>109</v>
      </c>
      <c r="T19" s="331">
        <v>30</v>
      </c>
      <c r="U19" s="602"/>
      <c r="V19" s="603"/>
      <c r="W19" s="354"/>
      <c r="X19" s="373"/>
      <c r="Y19" s="331"/>
      <c r="Z19" s="209"/>
    </row>
    <row r="20" spans="2:27" ht="20.25" customHeight="1">
      <c r="B20" s="179" t="s">
        <v>880</v>
      </c>
      <c r="C20" s="333" t="s">
        <v>886</v>
      </c>
      <c r="D20" s="216">
        <v>30</v>
      </c>
      <c r="E20" s="216"/>
      <c r="F20" s="576" t="s">
        <v>401</v>
      </c>
      <c r="G20" s="576"/>
      <c r="H20" s="576"/>
      <c r="I20" s="577"/>
      <c r="J20" s="175" t="s">
        <v>714</v>
      </c>
      <c r="K20" s="338" t="s">
        <v>552</v>
      </c>
      <c r="L20" s="219">
        <v>50</v>
      </c>
      <c r="M20" s="219"/>
      <c r="N20" s="175" t="s">
        <v>714</v>
      </c>
      <c r="O20" s="338" t="s">
        <v>444</v>
      </c>
      <c r="P20" s="217">
        <v>60</v>
      </c>
      <c r="Q20" s="217"/>
      <c r="R20" s="143" t="s">
        <v>371</v>
      </c>
      <c r="S20" s="337" t="s">
        <v>110</v>
      </c>
      <c r="T20" s="331">
        <v>10</v>
      </c>
      <c r="U20" s="596"/>
      <c r="V20" s="601"/>
      <c r="W20" s="599" t="s">
        <v>715</v>
      </c>
      <c r="X20" s="600"/>
      <c r="Y20" s="203">
        <f>SUM(Y15:Y18)</f>
        <v>100</v>
      </c>
      <c r="Z20" s="212">
        <f>SUM(Z15:Z18)</f>
        <v>0</v>
      </c>
    </row>
    <row r="21" spans="2:27" ht="20.25" customHeight="1">
      <c r="B21" s="179" t="s">
        <v>880</v>
      </c>
      <c r="C21" s="340" t="s">
        <v>887</v>
      </c>
      <c r="D21" s="331">
        <v>50</v>
      </c>
      <c r="E21" s="331"/>
      <c r="F21" s="578"/>
      <c r="G21" s="578"/>
      <c r="H21" s="578"/>
      <c r="I21" s="579"/>
      <c r="J21" s="80" t="s">
        <v>714</v>
      </c>
      <c r="K21" s="340" t="s">
        <v>34</v>
      </c>
      <c r="L21" s="334">
        <v>20</v>
      </c>
      <c r="M21" s="334"/>
      <c r="N21" s="175" t="s">
        <v>714</v>
      </c>
      <c r="O21" s="338" t="s">
        <v>519</v>
      </c>
      <c r="P21" s="217">
        <v>80</v>
      </c>
      <c r="Q21" s="217"/>
      <c r="R21" s="354"/>
      <c r="S21" s="364"/>
      <c r="T21" s="205"/>
      <c r="U21" s="596"/>
      <c r="V21" s="601"/>
      <c r="W21" s="590" t="s">
        <v>882</v>
      </c>
      <c r="X21" s="591"/>
      <c r="Y21" s="591"/>
      <c r="Z21" s="592"/>
    </row>
    <row r="22" spans="2:27" ht="20.25" customHeight="1">
      <c r="B22" s="179" t="s">
        <v>880</v>
      </c>
      <c r="C22" s="333" t="s">
        <v>888</v>
      </c>
      <c r="D22" s="331">
        <v>60</v>
      </c>
      <c r="E22" s="331"/>
      <c r="F22" s="186" t="s">
        <v>368</v>
      </c>
      <c r="G22" s="337" t="s">
        <v>403</v>
      </c>
      <c r="H22" s="331">
        <v>80</v>
      </c>
      <c r="I22" s="331"/>
      <c r="J22" s="80" t="s">
        <v>714</v>
      </c>
      <c r="K22" s="340" t="s">
        <v>35</v>
      </c>
      <c r="L22" s="334">
        <v>50</v>
      </c>
      <c r="M22" s="334"/>
      <c r="N22" s="352"/>
      <c r="O22" s="384"/>
      <c r="P22" s="362"/>
      <c r="Q22" s="362"/>
      <c r="R22" s="556" t="s">
        <v>158</v>
      </c>
      <c r="S22" s="600"/>
      <c r="T22" s="216">
        <f>SUM(T18:T21)</f>
        <v>90</v>
      </c>
      <c r="U22" s="596">
        <f>SUM(U18:V21)</f>
        <v>0</v>
      </c>
      <c r="V22" s="601"/>
      <c r="W22" s="585"/>
      <c r="X22" s="586"/>
      <c r="Y22" s="586"/>
      <c r="Z22" s="593"/>
    </row>
    <row r="23" spans="2:27" ht="20.25" customHeight="1">
      <c r="B23" s="179" t="s">
        <v>880</v>
      </c>
      <c r="C23" s="340" t="s">
        <v>889</v>
      </c>
      <c r="D23" s="331">
        <v>90</v>
      </c>
      <c r="E23" s="331"/>
      <c r="F23" s="557" t="s">
        <v>158</v>
      </c>
      <c r="G23" s="548"/>
      <c r="H23" s="211">
        <f>SUM(H22:H22)</f>
        <v>80</v>
      </c>
      <c r="I23" s="211">
        <f>SUM(I22:I22)</f>
        <v>0</v>
      </c>
      <c r="J23" s="175" t="s">
        <v>714</v>
      </c>
      <c r="K23" s="337" t="s">
        <v>44</v>
      </c>
      <c r="L23" s="331">
        <v>30</v>
      </c>
      <c r="M23" s="331"/>
      <c r="N23" s="599" t="s">
        <v>158</v>
      </c>
      <c r="O23" s="600"/>
      <c r="P23" s="216">
        <f>SUM(P15:P21)</f>
        <v>610</v>
      </c>
      <c r="Q23" s="216">
        <f>SUM(Q15:Q21)</f>
        <v>0</v>
      </c>
      <c r="R23" s="604" t="s">
        <v>721</v>
      </c>
      <c r="S23" s="605"/>
      <c r="T23" s="605"/>
      <c r="U23" s="605"/>
      <c r="V23" s="606"/>
      <c r="W23" s="176" t="s">
        <v>368</v>
      </c>
      <c r="X23" s="337" t="s">
        <v>727</v>
      </c>
      <c r="Y23" s="203">
        <v>130</v>
      </c>
      <c r="Z23" s="212"/>
    </row>
    <row r="24" spans="2:27" ht="21" customHeight="1">
      <c r="B24" s="179" t="s">
        <v>880</v>
      </c>
      <c r="C24" s="340" t="s">
        <v>890</v>
      </c>
      <c r="D24" s="331">
        <v>60</v>
      </c>
      <c r="E24" s="331"/>
      <c r="F24" s="580" t="s">
        <v>432</v>
      </c>
      <c r="G24" s="581"/>
      <c r="H24" s="581"/>
      <c r="I24" s="581"/>
      <c r="J24" s="175" t="s">
        <v>714</v>
      </c>
      <c r="K24" s="337" t="s">
        <v>45</v>
      </c>
      <c r="L24" s="331">
        <v>30</v>
      </c>
      <c r="M24" s="331"/>
      <c r="N24" s="590" t="s">
        <v>367</v>
      </c>
      <c r="O24" s="591"/>
      <c r="P24" s="591"/>
      <c r="Q24" s="598"/>
      <c r="R24" s="607"/>
      <c r="S24" s="608"/>
      <c r="T24" s="608"/>
      <c r="U24" s="608"/>
      <c r="V24" s="609"/>
      <c r="W24" s="175"/>
      <c r="X24" s="364"/>
      <c r="Y24" s="203"/>
      <c r="Z24" s="348"/>
    </row>
    <row r="25" spans="2:27" ht="21" customHeight="1">
      <c r="B25" s="179" t="s">
        <v>880</v>
      </c>
      <c r="C25" s="340" t="s">
        <v>891</v>
      </c>
      <c r="D25" s="331">
        <v>10</v>
      </c>
      <c r="E25" s="331"/>
      <c r="F25" s="580"/>
      <c r="G25" s="581"/>
      <c r="H25" s="581"/>
      <c r="I25" s="581"/>
      <c r="J25" s="548" t="s">
        <v>158</v>
      </c>
      <c r="K25" s="548"/>
      <c r="L25" s="211">
        <f>SUM(L16:L24)</f>
        <v>580</v>
      </c>
      <c r="M25" s="211">
        <f>SUM(M16:M24)</f>
        <v>0</v>
      </c>
      <c r="N25" s="585"/>
      <c r="O25" s="586"/>
      <c r="P25" s="586"/>
      <c r="Q25" s="587"/>
      <c r="R25" s="183" t="s">
        <v>714</v>
      </c>
      <c r="S25" s="75" t="s">
        <v>875</v>
      </c>
      <c r="T25" s="197">
        <v>10</v>
      </c>
      <c r="U25" s="693"/>
      <c r="V25" s="694"/>
      <c r="W25" s="556" t="s">
        <v>158</v>
      </c>
      <c r="X25" s="600"/>
      <c r="Y25" s="211">
        <f>SUM(Y23)</f>
        <v>130</v>
      </c>
      <c r="Z25" s="222">
        <f>SUM(Z23)</f>
        <v>0</v>
      </c>
      <c r="AA25" s="349"/>
    </row>
    <row r="26" spans="2:27" ht="21" customHeight="1">
      <c r="B26" s="179" t="s">
        <v>880</v>
      </c>
      <c r="C26" s="333" t="s">
        <v>892</v>
      </c>
      <c r="D26" s="216">
        <v>120</v>
      </c>
      <c r="E26" s="216"/>
      <c r="F26" s="359" t="s">
        <v>371</v>
      </c>
      <c r="G26" s="338" t="s">
        <v>434</v>
      </c>
      <c r="H26" s="331">
        <v>40</v>
      </c>
      <c r="I26" s="331"/>
      <c r="J26" s="549" t="s">
        <v>879</v>
      </c>
      <c r="K26" s="564"/>
      <c r="L26" s="564"/>
      <c r="M26" s="565"/>
      <c r="N26" s="143" t="s">
        <v>371</v>
      </c>
      <c r="O26" s="337" t="s">
        <v>85</v>
      </c>
      <c r="P26" s="331">
        <v>150</v>
      </c>
      <c r="Q26" s="331"/>
      <c r="R26" s="183" t="s">
        <v>714</v>
      </c>
      <c r="S26" s="340" t="s">
        <v>112</v>
      </c>
      <c r="T26" s="331">
        <v>130</v>
      </c>
      <c r="U26" s="596"/>
      <c r="V26" s="597"/>
      <c r="W26" s="590" t="s">
        <v>881</v>
      </c>
      <c r="X26" s="591"/>
      <c r="Y26" s="591"/>
      <c r="Z26" s="592"/>
    </row>
    <row r="27" spans="2:27" ht="21" customHeight="1">
      <c r="B27" s="179" t="s">
        <v>880</v>
      </c>
      <c r="C27" s="333" t="s">
        <v>893</v>
      </c>
      <c r="D27" s="216">
        <v>240</v>
      </c>
      <c r="E27" s="216"/>
      <c r="F27" s="359" t="s">
        <v>371</v>
      </c>
      <c r="G27" s="337" t="s">
        <v>436</v>
      </c>
      <c r="H27" s="331">
        <v>50</v>
      </c>
      <c r="I27" s="331"/>
      <c r="J27" s="566"/>
      <c r="K27" s="567"/>
      <c r="L27" s="567"/>
      <c r="M27" s="568"/>
      <c r="N27" s="143" t="s">
        <v>371</v>
      </c>
      <c r="O27" s="337" t="s">
        <v>86</v>
      </c>
      <c r="P27" s="331">
        <v>70</v>
      </c>
      <c r="Q27" s="331"/>
      <c r="R27" s="183" t="s">
        <v>714</v>
      </c>
      <c r="S27" s="340" t="s">
        <v>113</v>
      </c>
      <c r="T27" s="331">
        <v>50</v>
      </c>
      <c r="U27" s="596"/>
      <c r="V27" s="597"/>
      <c r="W27" s="585"/>
      <c r="X27" s="586"/>
      <c r="Y27" s="586"/>
      <c r="Z27" s="593"/>
    </row>
    <row r="28" spans="2:27" ht="21" customHeight="1">
      <c r="B28" s="179" t="s">
        <v>880</v>
      </c>
      <c r="C28" s="333" t="s">
        <v>894</v>
      </c>
      <c r="D28" s="398" t="s">
        <v>936</v>
      </c>
      <c r="E28" s="216"/>
      <c r="F28" s="359" t="s">
        <v>371</v>
      </c>
      <c r="G28" s="338" t="s">
        <v>182</v>
      </c>
      <c r="H28" s="331">
        <v>0</v>
      </c>
      <c r="I28" s="82" t="s">
        <v>922</v>
      </c>
      <c r="J28" s="175" t="s">
        <v>714</v>
      </c>
      <c r="K28" s="337" t="s">
        <v>55</v>
      </c>
      <c r="L28" s="331">
        <v>70</v>
      </c>
      <c r="M28" s="331"/>
      <c r="N28" s="143" t="s">
        <v>371</v>
      </c>
      <c r="O28" s="338" t="s">
        <v>87</v>
      </c>
      <c r="P28" s="217">
        <v>120</v>
      </c>
      <c r="Q28" s="217"/>
      <c r="R28" s="183" t="s">
        <v>714</v>
      </c>
      <c r="S28" s="340" t="s">
        <v>114</v>
      </c>
      <c r="T28" s="331">
        <v>80</v>
      </c>
      <c r="U28" s="596"/>
      <c r="V28" s="597"/>
      <c r="W28" s="143" t="s">
        <v>371</v>
      </c>
      <c r="X28" s="79" t="s">
        <v>828</v>
      </c>
      <c r="Y28" s="220">
        <v>20</v>
      </c>
      <c r="Z28" s="223"/>
    </row>
    <row r="29" spans="2:27" ht="21" customHeight="1">
      <c r="B29" s="179" t="s">
        <v>880</v>
      </c>
      <c r="C29" s="350" t="s">
        <v>895</v>
      </c>
      <c r="D29" s="237">
        <v>50</v>
      </c>
      <c r="E29" s="237"/>
      <c r="F29" s="358" t="s">
        <v>371</v>
      </c>
      <c r="G29" s="338" t="s">
        <v>177</v>
      </c>
      <c r="H29" s="331">
        <v>40</v>
      </c>
      <c r="I29" s="331"/>
      <c r="J29" s="143" t="s">
        <v>371</v>
      </c>
      <c r="K29" s="337" t="s">
        <v>56</v>
      </c>
      <c r="L29" s="331">
        <v>20</v>
      </c>
      <c r="M29" s="331"/>
      <c r="N29" s="143" t="s">
        <v>371</v>
      </c>
      <c r="O29" s="337" t="s">
        <v>88</v>
      </c>
      <c r="P29" s="331">
        <v>110</v>
      </c>
      <c r="Q29" s="331"/>
      <c r="R29" s="183" t="s">
        <v>714</v>
      </c>
      <c r="S29" s="340" t="s">
        <v>115</v>
      </c>
      <c r="T29" s="334">
        <v>40</v>
      </c>
      <c r="U29" s="596"/>
      <c r="V29" s="597"/>
      <c r="W29" s="176" t="s">
        <v>368</v>
      </c>
      <c r="X29" s="77" t="s">
        <v>411</v>
      </c>
      <c r="Y29" s="220">
        <v>60</v>
      </c>
      <c r="Z29" s="223"/>
    </row>
    <row r="30" spans="2:27" ht="21" customHeight="1">
      <c r="B30" s="179" t="s">
        <v>880</v>
      </c>
      <c r="C30" s="350" t="s">
        <v>896</v>
      </c>
      <c r="D30" s="237">
        <v>20</v>
      </c>
      <c r="E30" s="237"/>
      <c r="F30" s="359" t="s">
        <v>371</v>
      </c>
      <c r="G30" s="337" t="s">
        <v>171</v>
      </c>
      <c r="H30" s="331">
        <v>20</v>
      </c>
      <c r="I30" s="331"/>
      <c r="J30" s="176" t="s">
        <v>368</v>
      </c>
      <c r="K30" s="337" t="s">
        <v>716</v>
      </c>
      <c r="L30" s="331">
        <v>30</v>
      </c>
      <c r="M30" s="331"/>
      <c r="N30" s="143" t="s">
        <v>371</v>
      </c>
      <c r="O30" s="337" t="s">
        <v>89</v>
      </c>
      <c r="P30" s="331">
        <v>100</v>
      </c>
      <c r="Q30" s="331"/>
      <c r="R30" s="80" t="s">
        <v>714</v>
      </c>
      <c r="S30" s="340" t="s">
        <v>116</v>
      </c>
      <c r="T30" s="334">
        <v>20</v>
      </c>
      <c r="U30" s="596"/>
      <c r="V30" s="597"/>
      <c r="W30" s="176" t="s">
        <v>368</v>
      </c>
      <c r="X30" s="77" t="s">
        <v>414</v>
      </c>
      <c r="Y30" s="220">
        <v>40</v>
      </c>
      <c r="Z30" s="223"/>
    </row>
    <row r="31" spans="2:27" ht="21" customHeight="1">
      <c r="B31" s="179" t="s">
        <v>880</v>
      </c>
      <c r="C31" s="350" t="s">
        <v>897</v>
      </c>
      <c r="D31" s="237">
        <v>110</v>
      </c>
      <c r="E31" s="237"/>
      <c r="F31" s="359"/>
      <c r="G31" s="337"/>
      <c r="H31" s="331"/>
      <c r="I31" s="331"/>
      <c r="J31" s="175"/>
      <c r="K31" s="337"/>
      <c r="L31" s="331"/>
      <c r="M31" s="331"/>
      <c r="N31" s="143" t="s">
        <v>371</v>
      </c>
      <c r="O31" s="337" t="s">
        <v>90</v>
      </c>
      <c r="P31" s="217">
        <v>20</v>
      </c>
      <c r="Q31" s="217"/>
      <c r="R31" s="80" t="s">
        <v>714</v>
      </c>
      <c r="S31" s="337" t="s">
        <v>722</v>
      </c>
      <c r="T31" s="331">
        <v>20</v>
      </c>
      <c r="U31" s="596"/>
      <c r="V31" s="597"/>
      <c r="W31" s="176" t="s">
        <v>368</v>
      </c>
      <c r="X31" s="77" t="s">
        <v>418</v>
      </c>
      <c r="Y31" s="220">
        <v>10</v>
      </c>
      <c r="Z31" s="223"/>
    </row>
    <row r="32" spans="2:27" ht="21" customHeight="1">
      <c r="B32" s="179" t="s">
        <v>880</v>
      </c>
      <c r="C32" s="136" t="s">
        <v>898</v>
      </c>
      <c r="D32" s="351">
        <v>40</v>
      </c>
      <c r="E32" s="351"/>
      <c r="F32" s="594" t="s">
        <v>158</v>
      </c>
      <c r="G32" s="595"/>
      <c r="H32" s="356">
        <f>SUM(H26:H31)</f>
        <v>150</v>
      </c>
      <c r="I32" s="356">
        <f>SUM(I26:I31)</f>
        <v>0</v>
      </c>
      <c r="J32" s="548" t="s">
        <v>715</v>
      </c>
      <c r="K32" s="548"/>
      <c r="L32" s="211">
        <f>SUM(L28:L31)</f>
        <v>120</v>
      </c>
      <c r="M32" s="211">
        <f>SUM(M28:M31)</f>
        <v>0</v>
      </c>
      <c r="N32" s="143" t="s">
        <v>371</v>
      </c>
      <c r="O32" s="337" t="s">
        <v>91</v>
      </c>
      <c r="P32" s="331">
        <v>30</v>
      </c>
      <c r="Q32" s="331"/>
      <c r="R32" s="80" t="s">
        <v>714</v>
      </c>
      <c r="S32" s="340" t="s">
        <v>876</v>
      </c>
      <c r="T32" s="331">
        <v>40</v>
      </c>
      <c r="U32" s="596"/>
      <c r="V32" s="597"/>
      <c r="W32" s="143" t="s">
        <v>371</v>
      </c>
      <c r="X32" s="77" t="s">
        <v>421</v>
      </c>
      <c r="Y32" s="220">
        <v>30</v>
      </c>
      <c r="Z32" s="223"/>
    </row>
    <row r="33" spans="2:26" ht="21" customHeight="1">
      <c r="B33" s="179" t="s">
        <v>880</v>
      </c>
      <c r="C33" s="136" t="s">
        <v>899</v>
      </c>
      <c r="D33" s="351">
        <v>140</v>
      </c>
      <c r="E33" s="351"/>
      <c r="F33" s="558" t="s">
        <v>423</v>
      </c>
      <c r="G33" s="559"/>
      <c r="H33" s="559"/>
      <c r="I33" s="560"/>
      <c r="J33" s="569" t="s">
        <v>366</v>
      </c>
      <c r="K33" s="569"/>
      <c r="L33" s="569"/>
      <c r="M33" s="569"/>
      <c r="N33" s="143" t="s">
        <v>371</v>
      </c>
      <c r="O33" s="337" t="s">
        <v>92</v>
      </c>
      <c r="P33" s="331">
        <v>50</v>
      </c>
      <c r="Q33" s="331"/>
      <c r="R33" s="80" t="s">
        <v>714</v>
      </c>
      <c r="S33" s="337" t="s">
        <v>119</v>
      </c>
      <c r="T33" s="331">
        <v>30</v>
      </c>
      <c r="U33" s="596"/>
      <c r="V33" s="597"/>
      <c r="W33" s="143" t="s">
        <v>371</v>
      </c>
      <c r="X33" s="77" t="s">
        <v>425</v>
      </c>
      <c r="Y33" s="220">
        <v>20</v>
      </c>
      <c r="Z33" s="223"/>
    </row>
    <row r="34" spans="2:26" ht="21" customHeight="1">
      <c r="B34" s="179" t="s">
        <v>880</v>
      </c>
      <c r="C34" s="136" t="s">
        <v>900</v>
      </c>
      <c r="D34" s="237">
        <v>120</v>
      </c>
      <c r="E34" s="237"/>
      <c r="F34" s="561"/>
      <c r="G34" s="562"/>
      <c r="H34" s="562"/>
      <c r="I34" s="563"/>
      <c r="J34" s="570"/>
      <c r="K34" s="570"/>
      <c r="L34" s="570"/>
      <c r="M34" s="570"/>
      <c r="N34" s="143" t="s">
        <v>371</v>
      </c>
      <c r="O34" s="338" t="s">
        <v>93</v>
      </c>
      <c r="P34" s="194">
        <v>50</v>
      </c>
      <c r="Q34" s="194"/>
      <c r="R34" s="80" t="s">
        <v>714</v>
      </c>
      <c r="S34" s="337" t="s">
        <v>120</v>
      </c>
      <c r="T34" s="331">
        <v>20</v>
      </c>
      <c r="U34" s="596"/>
      <c r="V34" s="597"/>
      <c r="W34" s="143" t="s">
        <v>371</v>
      </c>
      <c r="X34" s="77" t="s">
        <v>829</v>
      </c>
      <c r="Y34" s="207">
        <v>20</v>
      </c>
      <c r="Z34" s="221"/>
    </row>
    <row r="35" spans="2:26" ht="21" customHeight="1">
      <c r="B35" s="179" t="s">
        <v>880</v>
      </c>
      <c r="C35" s="341" t="s">
        <v>901</v>
      </c>
      <c r="D35" s="237">
        <v>150</v>
      </c>
      <c r="E35" s="237"/>
      <c r="F35" s="175" t="s">
        <v>714</v>
      </c>
      <c r="G35" s="337" t="s">
        <v>427</v>
      </c>
      <c r="H35" s="331">
        <v>70</v>
      </c>
      <c r="I35" s="331"/>
      <c r="J35" s="143" t="s">
        <v>371</v>
      </c>
      <c r="K35" s="337" t="s">
        <v>380</v>
      </c>
      <c r="L35" s="331">
        <v>40</v>
      </c>
      <c r="M35" s="331"/>
      <c r="N35" s="143" t="s">
        <v>371</v>
      </c>
      <c r="O35" s="337" t="s">
        <v>94</v>
      </c>
      <c r="P35" s="331">
        <v>20</v>
      </c>
      <c r="Q35" s="331"/>
      <c r="R35" s="176" t="s">
        <v>713</v>
      </c>
      <c r="S35" s="337" t="s">
        <v>723</v>
      </c>
      <c r="T35" s="331">
        <v>10</v>
      </c>
      <c r="U35" s="596"/>
      <c r="V35" s="597"/>
      <c r="W35" s="354"/>
      <c r="X35" s="374"/>
      <c r="Y35" s="207"/>
      <c r="Z35" s="212"/>
    </row>
    <row r="36" spans="2:26" ht="20.25" customHeight="1">
      <c r="B36" s="179" t="s">
        <v>880</v>
      </c>
      <c r="C36" s="341" t="s">
        <v>902</v>
      </c>
      <c r="D36" s="237">
        <v>110</v>
      </c>
      <c r="E36" s="237"/>
      <c r="F36" s="175" t="s">
        <v>714</v>
      </c>
      <c r="G36" s="337" t="s">
        <v>429</v>
      </c>
      <c r="H36" s="331">
        <v>50</v>
      </c>
      <c r="I36" s="331"/>
      <c r="J36" s="175" t="s">
        <v>714</v>
      </c>
      <c r="K36" s="340" t="s">
        <v>373</v>
      </c>
      <c r="L36" s="217">
        <v>30</v>
      </c>
      <c r="M36" s="217"/>
      <c r="N36" s="143"/>
      <c r="O36" s="337"/>
      <c r="P36" s="331"/>
      <c r="Q36" s="331"/>
      <c r="R36" s="355"/>
      <c r="S36" s="364"/>
      <c r="T36" s="331"/>
      <c r="U36" s="596"/>
      <c r="V36" s="597"/>
      <c r="W36" s="556" t="s">
        <v>158</v>
      </c>
      <c r="X36" s="600"/>
      <c r="Y36" s="211">
        <f>SUM(Y28:Y34)</f>
        <v>200</v>
      </c>
      <c r="Z36" s="222">
        <f>SUM(Z28:Z34)</f>
        <v>0</v>
      </c>
    </row>
    <row r="37" spans="2:26" ht="20.25" customHeight="1">
      <c r="B37" s="179" t="s">
        <v>880</v>
      </c>
      <c r="C37" s="341" t="s">
        <v>903</v>
      </c>
      <c r="D37" s="238">
        <v>100</v>
      </c>
      <c r="E37" s="238"/>
      <c r="F37" s="143" t="s">
        <v>371</v>
      </c>
      <c r="G37" s="340" t="s">
        <v>913</v>
      </c>
      <c r="H37" s="334">
        <v>20</v>
      </c>
      <c r="I37" s="334"/>
      <c r="J37" s="175" t="s">
        <v>714</v>
      </c>
      <c r="K37" s="78" t="s">
        <v>370</v>
      </c>
      <c r="L37" s="217">
        <v>90</v>
      </c>
      <c r="M37" s="217"/>
      <c r="N37" s="548" t="s">
        <v>158</v>
      </c>
      <c r="O37" s="548"/>
      <c r="P37" s="203">
        <f>SUM(P26:P35)</f>
        <v>720</v>
      </c>
      <c r="Q37" s="203">
        <f>SUM(Q26:Q35)</f>
        <v>0</v>
      </c>
      <c r="R37" s="556" t="s">
        <v>158</v>
      </c>
      <c r="S37" s="600"/>
      <c r="T37" s="203">
        <f>SUM(T25:T35)</f>
        <v>450</v>
      </c>
      <c r="U37" s="596">
        <f>SUM(U25:V35)</f>
        <v>0</v>
      </c>
      <c r="V37" s="597"/>
      <c r="W37" s="383"/>
      <c r="X37" s="385"/>
      <c r="Y37" s="216"/>
      <c r="Z37" s="224"/>
    </row>
    <row r="38" spans="2:26" ht="20.25" customHeight="1">
      <c r="B38" s="179" t="s">
        <v>880</v>
      </c>
      <c r="C38" s="341" t="s">
        <v>904</v>
      </c>
      <c r="D38" s="351">
        <v>60</v>
      </c>
      <c r="E38" s="351"/>
      <c r="F38" s="143" t="s">
        <v>371</v>
      </c>
      <c r="G38" s="340" t="s">
        <v>20</v>
      </c>
      <c r="H38" s="334">
        <v>10</v>
      </c>
      <c r="I38" s="331"/>
      <c r="J38" s="143" t="s">
        <v>371</v>
      </c>
      <c r="K38" s="337" t="s">
        <v>377</v>
      </c>
      <c r="L38" s="331">
        <v>20</v>
      </c>
      <c r="M38" s="331"/>
      <c r="N38" s="549" t="s">
        <v>95</v>
      </c>
      <c r="O38" s="550"/>
      <c r="P38" s="550"/>
      <c r="Q38" s="551"/>
      <c r="R38" s="615" t="s">
        <v>121</v>
      </c>
      <c r="S38" s="616"/>
      <c r="T38" s="616"/>
      <c r="U38" s="616"/>
      <c r="V38" s="616"/>
      <c r="W38" s="383"/>
      <c r="X38" s="385"/>
      <c r="Y38" s="216"/>
      <c r="Z38" s="224"/>
    </row>
    <row r="39" spans="2:26" ht="20.25" customHeight="1">
      <c r="B39" s="360" t="s">
        <v>880</v>
      </c>
      <c r="C39" s="341" t="s">
        <v>905</v>
      </c>
      <c r="D39" s="351">
        <v>50</v>
      </c>
      <c r="E39" s="351"/>
      <c r="F39" s="143" t="s">
        <v>371</v>
      </c>
      <c r="G39" s="337" t="s">
        <v>21</v>
      </c>
      <c r="H39" s="331">
        <v>10</v>
      </c>
      <c r="I39" s="331"/>
      <c r="J39" s="572" t="s">
        <v>158</v>
      </c>
      <c r="K39" s="572"/>
      <c r="L39" s="203">
        <f>SUM(L35:L38)</f>
        <v>180</v>
      </c>
      <c r="M39" s="203">
        <f>SUM(M35:M38)</f>
        <v>0</v>
      </c>
      <c r="N39" s="552"/>
      <c r="O39" s="553"/>
      <c r="P39" s="553"/>
      <c r="Q39" s="554"/>
      <c r="R39" s="616"/>
      <c r="S39" s="616"/>
      <c r="T39" s="616"/>
      <c r="U39" s="616"/>
      <c r="V39" s="616"/>
      <c r="W39" s="383"/>
      <c r="X39" s="385"/>
      <c r="Y39" s="216"/>
      <c r="Z39" s="224"/>
    </row>
    <row r="40" spans="2:26" ht="20.25" customHeight="1">
      <c r="B40" s="360" t="s">
        <v>880</v>
      </c>
      <c r="C40" s="341" t="s">
        <v>906</v>
      </c>
      <c r="D40" s="351">
        <v>50</v>
      </c>
      <c r="E40" s="351"/>
      <c r="F40" s="354"/>
      <c r="G40" s="364"/>
      <c r="H40" s="331"/>
      <c r="I40" s="211"/>
      <c r="J40" s="570" t="s">
        <v>717</v>
      </c>
      <c r="K40" s="571"/>
      <c r="L40" s="571"/>
      <c r="M40" s="571"/>
      <c r="N40" s="143" t="s">
        <v>880</v>
      </c>
      <c r="O40" s="337" t="s">
        <v>915</v>
      </c>
      <c r="P40" s="217">
        <v>40</v>
      </c>
      <c r="Q40" s="217"/>
      <c r="R40" s="143" t="s">
        <v>371</v>
      </c>
      <c r="S40" s="340" t="s">
        <v>724</v>
      </c>
      <c r="T40" s="331">
        <v>30</v>
      </c>
      <c r="U40" s="596"/>
      <c r="V40" s="613"/>
      <c r="W40" s="383"/>
      <c r="X40" s="385"/>
      <c r="Y40" s="216"/>
      <c r="Z40" s="224"/>
    </row>
    <row r="41" spans="2:26" ht="20.25" customHeight="1">
      <c r="B41" s="179" t="s">
        <v>880</v>
      </c>
      <c r="C41" s="397" t="s">
        <v>931</v>
      </c>
      <c r="D41" s="238">
        <v>220</v>
      </c>
      <c r="E41" s="238"/>
      <c r="F41" s="556" t="s">
        <v>158</v>
      </c>
      <c r="G41" s="557"/>
      <c r="H41" s="211">
        <f>SUM(H35:H39)</f>
        <v>160</v>
      </c>
      <c r="I41" s="211">
        <f>SUM(I35:I39)</f>
        <v>0</v>
      </c>
      <c r="J41" s="571"/>
      <c r="K41" s="571"/>
      <c r="L41" s="571"/>
      <c r="M41" s="571"/>
      <c r="N41" s="143"/>
      <c r="O41" s="337"/>
      <c r="P41" s="331"/>
      <c r="Q41" s="331"/>
      <c r="R41" s="143" t="s">
        <v>371</v>
      </c>
      <c r="S41" s="340" t="s">
        <v>123</v>
      </c>
      <c r="T41" s="331">
        <v>10</v>
      </c>
      <c r="U41" s="596"/>
      <c r="V41" s="613"/>
      <c r="W41" s="383"/>
      <c r="X41" s="385"/>
      <c r="Y41" s="216"/>
      <c r="Z41" s="224"/>
    </row>
    <row r="42" spans="2:26" ht="20.25" customHeight="1">
      <c r="B42" s="361" t="s">
        <v>880</v>
      </c>
      <c r="C42" s="350" t="s">
        <v>907</v>
      </c>
      <c r="D42" s="353">
        <v>50</v>
      </c>
      <c r="E42" s="353"/>
      <c r="F42" s="582" t="s">
        <v>398</v>
      </c>
      <c r="G42" s="583"/>
      <c r="H42" s="583"/>
      <c r="I42" s="584"/>
      <c r="J42" s="176" t="s">
        <v>368</v>
      </c>
      <c r="K42" s="337" t="s">
        <v>64</v>
      </c>
      <c r="L42" s="331">
        <v>80</v>
      </c>
      <c r="M42" s="331"/>
      <c r="N42" s="548" t="s">
        <v>158</v>
      </c>
      <c r="O42" s="548"/>
      <c r="P42" s="203">
        <f>SUM(P40:P41)</f>
        <v>40</v>
      </c>
      <c r="Q42" s="203">
        <f>SUM(Q40:Q41)</f>
        <v>0</v>
      </c>
      <c r="R42" s="143" t="s">
        <v>371</v>
      </c>
      <c r="S42" s="340" t="s">
        <v>125</v>
      </c>
      <c r="T42" s="331">
        <v>10</v>
      </c>
      <c r="U42" s="596"/>
      <c r="V42" s="613"/>
      <c r="W42" s="383"/>
      <c r="X42" s="385"/>
      <c r="Y42" s="216"/>
      <c r="Z42" s="224"/>
    </row>
    <row r="43" spans="2:26" ht="20.25" customHeight="1">
      <c r="B43" s="360" t="s">
        <v>880</v>
      </c>
      <c r="C43" s="350" t="s">
        <v>908</v>
      </c>
      <c r="D43" s="353">
        <v>60</v>
      </c>
      <c r="E43" s="353"/>
      <c r="F43" s="585"/>
      <c r="G43" s="586"/>
      <c r="H43" s="586"/>
      <c r="I43" s="587"/>
      <c r="J43" s="143" t="s">
        <v>371</v>
      </c>
      <c r="K43" s="337" t="s">
        <v>718</v>
      </c>
      <c r="L43" s="331">
        <v>20</v>
      </c>
      <c r="M43" s="331"/>
      <c r="N43" s="549" t="s">
        <v>97</v>
      </c>
      <c r="O43" s="550"/>
      <c r="P43" s="550"/>
      <c r="Q43" s="551"/>
      <c r="R43" s="143" t="s">
        <v>371</v>
      </c>
      <c r="S43" s="83" t="s">
        <v>127</v>
      </c>
      <c r="T43" s="331">
        <v>40</v>
      </c>
      <c r="U43" s="596"/>
      <c r="V43" s="613"/>
      <c r="W43" s="383"/>
      <c r="X43" s="385"/>
      <c r="Y43" s="216"/>
      <c r="Z43" s="224"/>
    </row>
    <row r="44" spans="2:26" ht="20.25" customHeight="1">
      <c r="B44" s="360" t="s">
        <v>880</v>
      </c>
      <c r="C44" s="341" t="s">
        <v>924</v>
      </c>
      <c r="D44" s="353">
        <v>70</v>
      </c>
      <c r="E44" s="353"/>
      <c r="F44" s="143" t="s">
        <v>371</v>
      </c>
      <c r="G44" s="338" t="s">
        <v>417</v>
      </c>
      <c r="H44" s="217">
        <v>40</v>
      </c>
      <c r="I44" s="331"/>
      <c r="J44" s="572" t="s">
        <v>158</v>
      </c>
      <c r="K44" s="573"/>
      <c r="L44" s="203">
        <f>SUM(L42:L43)</f>
        <v>100</v>
      </c>
      <c r="M44" s="203">
        <f>SUM(M42:M43)</f>
        <v>0</v>
      </c>
      <c r="N44" s="552"/>
      <c r="O44" s="553"/>
      <c r="P44" s="553"/>
      <c r="Q44" s="554"/>
      <c r="R44" s="143" t="s">
        <v>371</v>
      </c>
      <c r="S44" s="337" t="s">
        <v>725</v>
      </c>
      <c r="T44" s="331">
        <v>20</v>
      </c>
      <c r="U44" s="596"/>
      <c r="V44" s="613"/>
      <c r="W44" s="383"/>
      <c r="X44" s="385"/>
      <c r="Y44" s="216"/>
      <c r="Z44" s="224"/>
    </row>
    <row r="45" spans="2:26" ht="20.25" customHeight="1">
      <c r="B45" s="360" t="s">
        <v>714</v>
      </c>
      <c r="C45" s="341" t="s">
        <v>909</v>
      </c>
      <c r="D45" s="353">
        <v>90</v>
      </c>
      <c r="E45" s="353"/>
      <c r="F45" s="143" t="s">
        <v>371</v>
      </c>
      <c r="G45" s="337" t="s">
        <v>413</v>
      </c>
      <c r="H45" s="331">
        <v>30</v>
      </c>
      <c r="I45" s="331"/>
      <c r="J45" s="570" t="s">
        <v>65</v>
      </c>
      <c r="K45" s="571"/>
      <c r="L45" s="571"/>
      <c r="M45" s="571"/>
      <c r="N45" s="143" t="s">
        <v>880</v>
      </c>
      <c r="O45" s="338" t="s">
        <v>405</v>
      </c>
      <c r="P45" s="331">
        <v>60</v>
      </c>
      <c r="Q45" s="331"/>
      <c r="R45" s="548"/>
      <c r="S45" s="548"/>
      <c r="T45" s="203"/>
      <c r="U45" s="596"/>
      <c r="V45" s="613"/>
      <c r="W45" s="614" t="s">
        <v>437</v>
      </c>
      <c r="X45" s="614"/>
      <c r="Y45" s="216">
        <f>SUM(D10:D16)</f>
        <v>2950</v>
      </c>
      <c r="Z45" s="224">
        <f>SUM(E10:E16)</f>
        <v>0</v>
      </c>
    </row>
    <row r="46" spans="2:26" ht="20.25" customHeight="1">
      <c r="B46" s="180" t="s">
        <v>714</v>
      </c>
      <c r="C46" s="338" t="s">
        <v>910</v>
      </c>
      <c r="D46" s="353">
        <v>60</v>
      </c>
      <c r="E46" s="353"/>
      <c r="F46" s="175" t="s">
        <v>714</v>
      </c>
      <c r="G46" s="337" t="s">
        <v>404</v>
      </c>
      <c r="H46" s="331">
        <v>40</v>
      </c>
      <c r="I46" s="331"/>
      <c r="J46" s="571"/>
      <c r="K46" s="571"/>
      <c r="L46" s="571"/>
      <c r="M46" s="571"/>
      <c r="N46" s="338" t="s">
        <v>880</v>
      </c>
      <c r="O46" s="338" t="s">
        <v>402</v>
      </c>
      <c r="P46" s="331">
        <v>90</v>
      </c>
      <c r="Q46" s="331"/>
      <c r="R46" s="548" t="s">
        <v>158</v>
      </c>
      <c r="S46" s="548"/>
      <c r="T46" s="203">
        <f>SUM(T40:T45)</f>
        <v>110</v>
      </c>
      <c r="U46" s="596">
        <f>SUM(U40:V45)</f>
        <v>0</v>
      </c>
      <c r="V46" s="601"/>
      <c r="W46" s="611" t="s">
        <v>438</v>
      </c>
      <c r="X46" s="612"/>
      <c r="Y46" s="216">
        <f>SUM(D18:D48)</f>
        <v>2490</v>
      </c>
      <c r="Z46" s="224">
        <f>SUM(E18:E48)</f>
        <v>0</v>
      </c>
    </row>
    <row r="47" spans="2:26" ht="20.25" customHeight="1">
      <c r="B47" s="180" t="s">
        <v>714</v>
      </c>
      <c r="C47" s="337" t="s">
        <v>911</v>
      </c>
      <c r="D47" s="588" t="s">
        <v>932</v>
      </c>
      <c r="E47" s="589"/>
      <c r="F47" s="175" t="s">
        <v>714</v>
      </c>
      <c r="G47" s="337" t="s">
        <v>407</v>
      </c>
      <c r="H47" s="331">
        <v>50</v>
      </c>
      <c r="I47" s="331"/>
      <c r="J47" s="175" t="s">
        <v>714</v>
      </c>
      <c r="K47" s="337" t="s">
        <v>66</v>
      </c>
      <c r="L47" s="331">
        <v>170</v>
      </c>
      <c r="M47" s="331"/>
      <c r="N47" s="347" t="s">
        <v>880</v>
      </c>
      <c r="O47" s="338" t="s">
        <v>100</v>
      </c>
      <c r="P47" s="331">
        <v>10</v>
      </c>
      <c r="Q47" s="331"/>
      <c r="R47" s="549" t="s">
        <v>129</v>
      </c>
      <c r="S47" s="550"/>
      <c r="T47" s="550"/>
      <c r="U47" s="550"/>
      <c r="V47" s="551"/>
      <c r="W47" s="611" t="s">
        <v>440</v>
      </c>
      <c r="X47" s="612"/>
      <c r="Y47" s="216">
        <f>SUM(H22,L30,L42,P48,T35,Y16)</f>
        <v>270</v>
      </c>
      <c r="Z47" s="224">
        <f>SUM(I22,M30,M42,Q48,U35,Z16)</f>
        <v>0</v>
      </c>
    </row>
    <row r="48" spans="2:26" s="15" customFormat="1" ht="20.25" customHeight="1">
      <c r="B48" s="180" t="s">
        <v>714</v>
      </c>
      <c r="C48" s="338" t="s">
        <v>912</v>
      </c>
      <c r="D48" s="331">
        <v>40</v>
      </c>
      <c r="E48" s="331"/>
      <c r="F48" s="175" t="s">
        <v>714</v>
      </c>
      <c r="G48" s="337" t="s">
        <v>410</v>
      </c>
      <c r="H48" s="331">
        <v>90</v>
      </c>
      <c r="I48" s="331"/>
      <c r="J48" s="175" t="s">
        <v>714</v>
      </c>
      <c r="K48" s="337" t="s">
        <v>67</v>
      </c>
      <c r="L48" s="217">
        <v>100</v>
      </c>
      <c r="M48" s="217"/>
      <c r="N48" s="176" t="s">
        <v>916</v>
      </c>
      <c r="O48" s="338" t="s">
        <v>408</v>
      </c>
      <c r="P48" s="331">
        <v>50</v>
      </c>
      <c r="Q48" s="331"/>
      <c r="R48" s="552"/>
      <c r="S48" s="553"/>
      <c r="T48" s="553"/>
      <c r="U48" s="553"/>
      <c r="V48" s="554"/>
      <c r="W48" s="611" t="s">
        <v>442</v>
      </c>
      <c r="X48" s="612"/>
      <c r="Y48" s="216">
        <f>SUM(H13,H19,H32,H41,H52,L13,L25,L28,L29,L39,L43,L52,P12,P23,P37,P42,P45,P46,P47,T15,T22,T25:T34,T46,T52,Y10,Y15,Y17,Y18)</f>
        <v>5040</v>
      </c>
      <c r="Z48" s="224">
        <f>SUM(I13,I19,I32,I41,I52,M13,M25,M28,M29,M39,M43,M52,Q12,Q23,Q37,Q42,Q45,Q46,Q47,U15,U22,U25:V34,U46,U52,Z10,Z15,Z17,Z18)</f>
        <v>0</v>
      </c>
    </row>
    <row r="49" spans="2:26" s="15" customFormat="1" ht="20.25" customHeight="1">
      <c r="B49" s="363"/>
      <c r="C49" s="384"/>
      <c r="D49" s="205"/>
      <c r="E49" s="205"/>
      <c r="F49" s="143" t="s">
        <v>371</v>
      </c>
      <c r="G49" s="337" t="s">
        <v>27</v>
      </c>
      <c r="H49" s="331">
        <v>50</v>
      </c>
      <c r="I49" s="331"/>
      <c r="J49" s="175" t="s">
        <v>371</v>
      </c>
      <c r="K49" s="337" t="s">
        <v>68</v>
      </c>
      <c r="L49" s="331">
        <v>110</v>
      </c>
      <c r="M49" s="331"/>
      <c r="N49" s="184"/>
      <c r="O49" s="161"/>
      <c r="P49" s="205"/>
      <c r="Q49" s="205"/>
      <c r="R49" s="143" t="s">
        <v>880</v>
      </c>
      <c r="S49" s="340" t="s">
        <v>130</v>
      </c>
      <c r="T49" s="331">
        <v>20</v>
      </c>
      <c r="U49" s="596"/>
      <c r="V49" s="613"/>
      <c r="W49" s="611" t="s">
        <v>443</v>
      </c>
      <c r="X49" s="612"/>
      <c r="Y49" s="216">
        <f>SUM(Y23,Y29,Y30,Y31)</f>
        <v>240</v>
      </c>
      <c r="Z49" s="224">
        <f>SUM(Z23,Z29,Z30,Z31)</f>
        <v>0</v>
      </c>
    </row>
    <row r="50" spans="2:26" s="15" customFormat="1" ht="20.25" customHeight="1">
      <c r="B50" s="363"/>
      <c r="C50" s="384"/>
      <c r="D50" s="205"/>
      <c r="E50" s="205"/>
      <c r="F50" s="184"/>
      <c r="G50" s="161"/>
      <c r="H50" s="205"/>
      <c r="I50" s="205"/>
      <c r="J50" s="175" t="s">
        <v>714</v>
      </c>
      <c r="K50" s="337" t="s">
        <v>69</v>
      </c>
      <c r="L50" s="331">
        <v>60</v>
      </c>
      <c r="M50" s="331"/>
      <c r="N50" s="184"/>
      <c r="O50" s="161"/>
      <c r="P50" s="205"/>
      <c r="Q50" s="205"/>
      <c r="R50" s="143" t="s">
        <v>880</v>
      </c>
      <c r="S50" s="340" t="s">
        <v>131</v>
      </c>
      <c r="T50" s="334">
        <v>60</v>
      </c>
      <c r="U50" s="596"/>
      <c r="V50" s="613"/>
      <c r="W50" s="611" t="s">
        <v>445</v>
      </c>
      <c r="X50" s="612"/>
      <c r="Y50" s="216">
        <f>SUM(Y28,Y32,Y33,Y34)</f>
        <v>90</v>
      </c>
      <c r="Z50" s="224">
        <f>SUM(Z28,Z32,Z33,Z34)</f>
        <v>0</v>
      </c>
    </row>
    <row r="51" spans="2:26" s="15" customFormat="1" ht="20.25" customHeight="1">
      <c r="B51" s="363"/>
      <c r="C51" s="384"/>
      <c r="D51" s="205"/>
      <c r="E51" s="205"/>
      <c r="F51" s="384"/>
      <c r="G51" s="384"/>
      <c r="H51" s="356"/>
      <c r="I51" s="205"/>
      <c r="J51" s="143" t="s">
        <v>371</v>
      </c>
      <c r="K51" s="337" t="s">
        <v>70</v>
      </c>
      <c r="L51" s="331">
        <v>30</v>
      </c>
      <c r="M51" s="331"/>
      <c r="N51" s="184"/>
      <c r="O51" s="161"/>
      <c r="P51" s="205"/>
      <c r="Q51" s="205"/>
      <c r="R51" s="143" t="s">
        <v>880</v>
      </c>
      <c r="S51" s="340" t="s">
        <v>132</v>
      </c>
      <c r="T51" s="334">
        <v>10</v>
      </c>
      <c r="U51" s="596"/>
      <c r="V51" s="613"/>
      <c r="W51" s="611"/>
      <c r="X51" s="612"/>
      <c r="Y51" s="216"/>
      <c r="Z51" s="224"/>
    </row>
    <row r="52" spans="2:26" s="15" customFormat="1" ht="20.25" customHeight="1" thickBot="1">
      <c r="B52" s="555" t="s">
        <v>158</v>
      </c>
      <c r="C52" s="547"/>
      <c r="D52" s="208">
        <f>SUM(D10:D48)</f>
        <v>5440</v>
      </c>
      <c r="E52" s="208">
        <f>SUM(E10:E48)</f>
        <v>0</v>
      </c>
      <c r="F52" s="547" t="s">
        <v>158</v>
      </c>
      <c r="G52" s="547"/>
      <c r="H52" s="240">
        <f>SUM(H44:H50)</f>
        <v>300</v>
      </c>
      <c r="I52" s="240">
        <f>SUM(I44:I50)</f>
        <v>0</v>
      </c>
      <c r="J52" s="610" t="s">
        <v>158</v>
      </c>
      <c r="K52" s="669"/>
      <c r="L52" s="208">
        <f>SUM(L47:L51)</f>
        <v>470</v>
      </c>
      <c r="M52" s="208">
        <f>SUM(M47:M51)</f>
        <v>0</v>
      </c>
      <c r="N52" s="547" t="s">
        <v>158</v>
      </c>
      <c r="O52" s="547"/>
      <c r="P52" s="208">
        <f>SUM(P45:P51)</f>
        <v>210</v>
      </c>
      <c r="Q52" s="208">
        <f>SUM(Q45:Q51)</f>
        <v>0</v>
      </c>
      <c r="R52" s="547" t="s">
        <v>158</v>
      </c>
      <c r="S52" s="547"/>
      <c r="T52" s="208">
        <f>SUM(T49:T51)</f>
        <v>90</v>
      </c>
      <c r="U52" s="676">
        <f>SUM(U49:V51)</f>
        <v>0</v>
      </c>
      <c r="V52" s="677"/>
      <c r="W52" s="610" t="s">
        <v>446</v>
      </c>
      <c r="X52" s="610"/>
      <c r="Y52" s="208">
        <f>SUM(Y45:Y51)</f>
        <v>11080</v>
      </c>
      <c r="Z52" s="244">
        <f>SUM(Z45:Z51)</f>
        <v>0</v>
      </c>
    </row>
    <row r="53" spans="2:26" s="15" customFormat="1" ht="18.75" customHeight="1">
      <c r="B53" s="655" t="s">
        <v>928</v>
      </c>
      <c r="C53" s="656"/>
      <c r="D53" s="656"/>
      <c r="E53" s="656"/>
      <c r="F53" s="656"/>
      <c r="G53" s="656"/>
      <c r="H53" s="656"/>
      <c r="I53" s="656"/>
      <c r="J53" s="656"/>
      <c r="K53" s="656"/>
      <c r="L53" s="656"/>
      <c r="M53" s="656"/>
      <c r="N53" s="656"/>
      <c r="O53" s="656"/>
      <c r="P53" s="656"/>
      <c r="Q53" s="656"/>
      <c r="R53" s="656"/>
      <c r="S53" s="656"/>
      <c r="T53" s="656"/>
      <c r="U53" s="656"/>
      <c r="V53" s="656"/>
      <c r="W53" s="656"/>
      <c r="X53" s="656"/>
      <c r="Y53" s="656"/>
      <c r="Z53" s="656"/>
    </row>
    <row r="54" spans="2:26" ht="15.95" customHeight="1">
      <c r="B54" s="335" t="s">
        <v>153</v>
      </c>
      <c r="C54" s="335"/>
      <c r="D54" s="335"/>
      <c r="E54" s="335"/>
      <c r="I54" s="335"/>
      <c r="J54" s="336"/>
      <c r="K54" s="336"/>
      <c r="L54" s="336"/>
      <c r="M54" s="336"/>
      <c r="N54" s="51"/>
      <c r="O54" s="368"/>
      <c r="P54" s="369"/>
      <c r="Q54" s="370"/>
    </row>
    <row r="55" spans="2:26" ht="15.95" customHeight="1">
      <c r="B55" s="336" t="s">
        <v>447</v>
      </c>
      <c r="C55" s="336"/>
      <c r="D55" s="336"/>
      <c r="E55" s="336"/>
      <c r="I55" s="336"/>
      <c r="N55" s="371"/>
      <c r="O55" s="372"/>
      <c r="P55" s="367"/>
      <c r="Q55" s="366"/>
    </row>
    <row r="56" spans="2:26" ht="21">
      <c r="N56" s="654"/>
      <c r="O56" s="654"/>
      <c r="P56" s="370"/>
      <c r="Q56" s="335"/>
    </row>
    <row r="57" spans="2:26" ht="17.25">
      <c r="N57" s="366"/>
      <c r="O57" s="366"/>
      <c r="P57" s="366"/>
      <c r="Q57" s="336"/>
    </row>
    <row r="58" spans="2:26" ht="17.25">
      <c r="N58" s="335"/>
      <c r="O58" s="335"/>
      <c r="P58" s="335"/>
    </row>
    <row r="59" spans="2:26" ht="17.25">
      <c r="N59" s="336"/>
      <c r="O59" s="336"/>
      <c r="P59" s="336"/>
    </row>
  </sheetData>
  <mergeCells count="122">
    <mergeCell ref="B1:G1"/>
    <mergeCell ref="W25:X25"/>
    <mergeCell ref="U18:V18"/>
    <mergeCell ref="U20:V20"/>
    <mergeCell ref="W5:Z5"/>
    <mergeCell ref="U26:V26"/>
    <mergeCell ref="X1:Z1"/>
    <mergeCell ref="H1:Q1"/>
    <mergeCell ref="W7:Z7"/>
    <mergeCell ref="W20:X20"/>
    <mergeCell ref="L2:P3"/>
    <mergeCell ref="L4:P5"/>
    <mergeCell ref="J8:M9"/>
    <mergeCell ref="W4:Z4"/>
    <mergeCell ref="U25:V25"/>
    <mergeCell ref="U15:V15"/>
    <mergeCell ref="N8:Q9"/>
    <mergeCell ref="W6:Z6"/>
    <mergeCell ref="W2:Z3"/>
    <mergeCell ref="B8:E8"/>
    <mergeCell ref="R5:U7"/>
    <mergeCell ref="F8:I9"/>
    <mergeCell ref="B2:D3"/>
    <mergeCell ref="B4:D7"/>
    <mergeCell ref="N56:O56"/>
    <mergeCell ref="R52:S52"/>
    <mergeCell ref="B53:Z53"/>
    <mergeCell ref="W21:Z22"/>
    <mergeCell ref="W13:Z14"/>
    <mergeCell ref="W8:Z9"/>
    <mergeCell ref="J52:K52"/>
    <mergeCell ref="J45:M46"/>
    <mergeCell ref="J39:K39"/>
    <mergeCell ref="N37:O37"/>
    <mergeCell ref="U22:V22"/>
    <mergeCell ref="U11:V11"/>
    <mergeCell ref="U13:V13"/>
    <mergeCell ref="R16:V17"/>
    <mergeCell ref="R15:S15"/>
    <mergeCell ref="R8:V9"/>
    <mergeCell ref="U35:V35"/>
    <mergeCell ref="U43:V43"/>
    <mergeCell ref="U52:V52"/>
    <mergeCell ref="U37:V37"/>
    <mergeCell ref="W12:X12"/>
    <mergeCell ref="N43:Q44"/>
    <mergeCell ref="U36:V36"/>
    <mergeCell ref="U49:V49"/>
    <mergeCell ref="V2:V7"/>
    <mergeCell ref="H2:K3"/>
    <mergeCell ref="E2:G3"/>
    <mergeCell ref="E4:G7"/>
    <mergeCell ref="Q2:Q7"/>
    <mergeCell ref="R2:U4"/>
    <mergeCell ref="H4:K7"/>
    <mergeCell ref="L6:P7"/>
    <mergeCell ref="U10:V10"/>
    <mergeCell ref="W52:X52"/>
    <mergeCell ref="W36:X36"/>
    <mergeCell ref="W47:X47"/>
    <mergeCell ref="U32:V32"/>
    <mergeCell ref="U33:V33"/>
    <mergeCell ref="W51:X51"/>
    <mergeCell ref="U50:V50"/>
    <mergeCell ref="U51:V51"/>
    <mergeCell ref="R46:S46"/>
    <mergeCell ref="R47:V48"/>
    <mergeCell ref="W46:X46"/>
    <mergeCell ref="W48:X48"/>
    <mergeCell ref="W50:X50"/>
    <mergeCell ref="W49:X49"/>
    <mergeCell ref="U44:V44"/>
    <mergeCell ref="U45:V45"/>
    <mergeCell ref="U40:V40"/>
    <mergeCell ref="W45:X45"/>
    <mergeCell ref="U41:V41"/>
    <mergeCell ref="U46:V46"/>
    <mergeCell ref="U42:V42"/>
    <mergeCell ref="R38:V39"/>
    <mergeCell ref="R37:S37"/>
    <mergeCell ref="W26:Z27"/>
    <mergeCell ref="F33:I34"/>
    <mergeCell ref="F32:G32"/>
    <mergeCell ref="U27:V27"/>
    <mergeCell ref="N12:O12"/>
    <mergeCell ref="N13:Q14"/>
    <mergeCell ref="N23:O23"/>
    <mergeCell ref="N24:Q25"/>
    <mergeCell ref="U14:V14"/>
    <mergeCell ref="U31:V31"/>
    <mergeCell ref="U29:V29"/>
    <mergeCell ref="U30:V30"/>
    <mergeCell ref="U21:V21"/>
    <mergeCell ref="U28:V28"/>
    <mergeCell ref="U19:V19"/>
    <mergeCell ref="R22:S22"/>
    <mergeCell ref="U12:V12"/>
    <mergeCell ref="U34:V34"/>
    <mergeCell ref="R23:V24"/>
    <mergeCell ref="N52:O52"/>
    <mergeCell ref="R45:S45"/>
    <mergeCell ref="N42:O42"/>
    <mergeCell ref="N38:Q39"/>
    <mergeCell ref="B52:C52"/>
    <mergeCell ref="F41:G41"/>
    <mergeCell ref="J13:K13"/>
    <mergeCell ref="J14:M15"/>
    <mergeCell ref="J25:K25"/>
    <mergeCell ref="J26:M27"/>
    <mergeCell ref="J32:K32"/>
    <mergeCell ref="J33:M34"/>
    <mergeCell ref="J40:M41"/>
    <mergeCell ref="J44:K44"/>
    <mergeCell ref="F52:G52"/>
    <mergeCell ref="F13:G13"/>
    <mergeCell ref="F14:I15"/>
    <mergeCell ref="F19:G19"/>
    <mergeCell ref="F20:I21"/>
    <mergeCell ref="F23:G23"/>
    <mergeCell ref="F24:I25"/>
    <mergeCell ref="F42:I43"/>
    <mergeCell ref="D47:E47"/>
  </mergeCells>
  <phoneticPr fontId="1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50" orientation="landscape" r:id="rId1"/>
  <headerFooter alignWithMargins="0"/>
  <ignoredErrors>
    <ignoredError sqref="Y4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AB52"/>
  <sheetViews>
    <sheetView showZeros="0" zoomScale="60" zoomScaleNormal="60" workbookViewId="0">
      <selection activeCell="W2" sqref="W2:X7"/>
    </sheetView>
  </sheetViews>
  <sheetFormatPr defaultRowHeight="13.5"/>
  <cols>
    <col min="1" max="1" width="2.625" style="14" customWidth="1"/>
    <col min="2" max="2" width="3.625" style="14" customWidth="1"/>
    <col min="3" max="3" width="14.625" style="14" customWidth="1"/>
    <col min="4" max="4" width="10.25" style="14" customWidth="1"/>
    <col min="5" max="5" width="10.5" style="14" customWidth="1"/>
    <col min="6" max="6" width="3.625" style="14" customWidth="1"/>
    <col min="7" max="7" width="14.5" style="14" customWidth="1"/>
    <col min="8" max="8" width="10.125" style="14" customWidth="1"/>
    <col min="9" max="9" width="10.5" style="14" customWidth="1"/>
    <col min="10" max="10" width="3.625" style="14" customWidth="1"/>
    <col min="11" max="11" width="14.5" style="14" customWidth="1"/>
    <col min="12" max="12" width="10.5" style="14" customWidth="1"/>
    <col min="13" max="13" width="10.375" style="14" customWidth="1"/>
    <col min="14" max="14" width="3.625" style="14" customWidth="1"/>
    <col min="15" max="15" width="14.625" style="14" customWidth="1"/>
    <col min="16" max="16" width="10.375" style="14" customWidth="1"/>
    <col min="17" max="17" width="10.5" style="14" customWidth="1"/>
    <col min="18" max="18" width="3.625" style="14" customWidth="1"/>
    <col min="19" max="19" width="7" style="14" customWidth="1"/>
    <col min="20" max="20" width="7.5" style="14" customWidth="1"/>
    <col min="21" max="21" width="10.5" style="14" customWidth="1"/>
    <col min="22" max="22" width="10.375" style="14" customWidth="1"/>
    <col min="23" max="23" width="3.625" style="14" customWidth="1"/>
    <col min="24" max="24" width="4.125" style="14" customWidth="1"/>
    <col min="25" max="25" width="10.75" style="14" customWidth="1"/>
    <col min="26" max="26" width="10.375" style="14" customWidth="1"/>
    <col min="27" max="27" width="12.25" style="14" customWidth="1"/>
    <col min="28" max="16384" width="9" style="14"/>
  </cols>
  <sheetData>
    <row r="1" spans="1:28" s="52" customFormat="1" ht="45" customHeight="1" thickBot="1">
      <c r="A1" s="70"/>
      <c r="B1" s="720">
        <f>入力画面!C10</f>
        <v>0</v>
      </c>
      <c r="C1" s="720"/>
      <c r="D1" s="720"/>
      <c r="E1" s="720"/>
      <c r="F1" s="720"/>
      <c r="G1" s="720"/>
      <c r="H1" s="721" t="s">
        <v>766</v>
      </c>
      <c r="I1" s="721"/>
      <c r="J1" s="721"/>
      <c r="K1" s="721"/>
      <c r="L1" s="721"/>
      <c r="M1" s="721"/>
      <c r="N1" s="721"/>
      <c r="O1" s="721"/>
      <c r="P1" s="721"/>
      <c r="Q1" s="721"/>
      <c r="R1" s="71"/>
      <c r="S1" s="71"/>
      <c r="W1" s="72"/>
      <c r="X1" s="682" t="s">
        <v>940</v>
      </c>
      <c r="Y1" s="682"/>
      <c r="Z1" s="682"/>
      <c r="AA1" s="682"/>
    </row>
    <row r="2" spans="1:28" ht="18" customHeight="1">
      <c r="B2" s="728" t="s">
        <v>365</v>
      </c>
      <c r="C2" s="621"/>
      <c r="D2" s="622"/>
      <c r="E2" s="695" t="s">
        <v>364</v>
      </c>
      <c r="F2" s="621"/>
      <c r="G2" s="621"/>
      <c r="H2" s="793" t="s">
        <v>363</v>
      </c>
      <c r="I2" s="794"/>
      <c r="J2" s="794"/>
      <c r="K2" s="795"/>
      <c r="L2" s="793" t="s">
        <v>362</v>
      </c>
      <c r="M2" s="794"/>
      <c r="N2" s="794"/>
      <c r="O2" s="794"/>
      <c r="P2" s="795"/>
      <c r="Q2" s="769" t="s">
        <v>361</v>
      </c>
      <c r="R2" s="784">
        <f>入力画面!C12</f>
        <v>0</v>
      </c>
      <c r="S2" s="785"/>
      <c r="T2" s="785"/>
      <c r="U2" s="785"/>
      <c r="V2" s="786"/>
      <c r="W2" s="778" t="s">
        <v>360</v>
      </c>
      <c r="X2" s="779"/>
      <c r="Y2" s="772" t="s">
        <v>738</v>
      </c>
      <c r="Z2" s="773"/>
      <c r="AA2" s="774"/>
      <c r="AB2" s="375"/>
    </row>
    <row r="3" spans="1:28" ht="18" customHeight="1">
      <c r="B3" s="729"/>
      <c r="C3" s="627"/>
      <c r="D3" s="628"/>
      <c r="E3" s="626"/>
      <c r="F3" s="627"/>
      <c r="G3" s="627"/>
      <c r="H3" s="796"/>
      <c r="I3" s="797"/>
      <c r="J3" s="797"/>
      <c r="K3" s="798"/>
      <c r="L3" s="796"/>
      <c r="M3" s="797"/>
      <c r="N3" s="797"/>
      <c r="O3" s="797"/>
      <c r="P3" s="798"/>
      <c r="Q3" s="770"/>
      <c r="R3" s="787"/>
      <c r="S3" s="788"/>
      <c r="T3" s="788"/>
      <c r="U3" s="788"/>
      <c r="V3" s="789"/>
      <c r="W3" s="780"/>
      <c r="X3" s="781"/>
      <c r="Y3" s="775"/>
      <c r="Z3" s="776"/>
      <c r="AA3" s="777"/>
      <c r="AB3" s="375"/>
    </row>
    <row r="4" spans="1:28" ht="18.75" customHeight="1">
      <c r="B4" s="730">
        <f>入力画面!C4</f>
        <v>0</v>
      </c>
      <c r="C4" s="642"/>
      <c r="D4" s="643"/>
      <c r="E4" s="732">
        <f>入力画面!B3</f>
        <v>0</v>
      </c>
      <c r="F4" s="733"/>
      <c r="G4" s="733"/>
      <c r="H4" s="641">
        <f>AA49</f>
        <v>0</v>
      </c>
      <c r="I4" s="642"/>
      <c r="J4" s="642"/>
      <c r="K4" s="643"/>
      <c r="L4" s="799">
        <f>入力画面!C6</f>
        <v>0</v>
      </c>
      <c r="M4" s="800"/>
      <c r="N4" s="800"/>
      <c r="O4" s="800"/>
      <c r="P4" s="801"/>
      <c r="Q4" s="770"/>
      <c r="R4" s="787"/>
      <c r="S4" s="788"/>
      <c r="T4" s="788"/>
      <c r="U4" s="788"/>
      <c r="V4" s="789"/>
      <c r="W4" s="780"/>
      <c r="X4" s="781"/>
      <c r="Y4" s="765" t="s">
        <v>743</v>
      </c>
      <c r="Z4" s="766"/>
      <c r="AA4" s="767"/>
    </row>
    <row r="5" spans="1:28" ht="18" customHeight="1">
      <c r="B5" s="711"/>
      <c r="C5" s="645"/>
      <c r="D5" s="646"/>
      <c r="E5" s="734"/>
      <c r="F5" s="735"/>
      <c r="G5" s="735"/>
      <c r="H5" s="644"/>
      <c r="I5" s="645"/>
      <c r="J5" s="645"/>
      <c r="K5" s="646"/>
      <c r="L5" s="802"/>
      <c r="M5" s="803"/>
      <c r="N5" s="803"/>
      <c r="O5" s="803"/>
      <c r="P5" s="804"/>
      <c r="Q5" s="770"/>
      <c r="R5" s="638">
        <f>入力画面!C13</f>
        <v>0</v>
      </c>
      <c r="S5" s="639"/>
      <c r="T5" s="639"/>
      <c r="U5" s="639"/>
      <c r="V5" s="640"/>
      <c r="W5" s="780"/>
      <c r="X5" s="781"/>
      <c r="Y5" s="766" t="s">
        <v>820</v>
      </c>
      <c r="Z5" s="766"/>
      <c r="AA5" s="767"/>
    </row>
    <row r="6" spans="1:28" ht="18" customHeight="1">
      <c r="B6" s="711"/>
      <c r="C6" s="645"/>
      <c r="D6" s="646"/>
      <c r="E6" s="734"/>
      <c r="F6" s="735"/>
      <c r="G6" s="735"/>
      <c r="H6" s="644"/>
      <c r="I6" s="645"/>
      <c r="J6" s="645"/>
      <c r="K6" s="646"/>
      <c r="L6" s="802">
        <f>入力画面!C8</f>
        <v>0</v>
      </c>
      <c r="M6" s="803"/>
      <c r="N6" s="803"/>
      <c r="O6" s="803"/>
      <c r="P6" s="804"/>
      <c r="Q6" s="770"/>
      <c r="R6" s="638"/>
      <c r="S6" s="639"/>
      <c r="T6" s="639"/>
      <c r="U6" s="639"/>
      <c r="V6" s="640"/>
      <c r="W6" s="780"/>
      <c r="X6" s="781"/>
      <c r="Y6" s="766" t="s">
        <v>740</v>
      </c>
      <c r="Z6" s="766"/>
      <c r="AA6" s="767"/>
    </row>
    <row r="7" spans="1:28" ht="18" customHeight="1" thickBot="1">
      <c r="B7" s="731"/>
      <c r="C7" s="726"/>
      <c r="D7" s="727"/>
      <c r="E7" s="736"/>
      <c r="F7" s="737"/>
      <c r="G7" s="737"/>
      <c r="H7" s="725"/>
      <c r="I7" s="726"/>
      <c r="J7" s="726"/>
      <c r="K7" s="727"/>
      <c r="L7" s="805"/>
      <c r="M7" s="806"/>
      <c r="N7" s="806"/>
      <c r="O7" s="806"/>
      <c r="P7" s="807"/>
      <c r="Q7" s="771"/>
      <c r="R7" s="790"/>
      <c r="S7" s="791"/>
      <c r="T7" s="791"/>
      <c r="U7" s="791"/>
      <c r="V7" s="792"/>
      <c r="W7" s="782"/>
      <c r="X7" s="783"/>
      <c r="Y7" s="763" t="s">
        <v>741</v>
      </c>
      <c r="Z7" s="763"/>
      <c r="AA7" s="764"/>
    </row>
    <row r="8" spans="1:28" ht="21" customHeight="1">
      <c r="B8" s="757" t="s">
        <v>448</v>
      </c>
      <c r="C8" s="758"/>
      <c r="D8" s="758"/>
      <c r="E8" s="758"/>
      <c r="F8" s="760" t="s">
        <v>449</v>
      </c>
      <c r="G8" s="760"/>
      <c r="H8" s="760"/>
      <c r="I8" s="760"/>
      <c r="J8" s="124" t="s">
        <v>371</v>
      </c>
      <c r="K8" s="125" t="s">
        <v>435</v>
      </c>
      <c r="L8" s="234">
        <v>30</v>
      </c>
      <c r="M8" s="234"/>
      <c r="N8" s="760" t="s">
        <v>452</v>
      </c>
      <c r="O8" s="760"/>
      <c r="P8" s="760"/>
      <c r="Q8" s="760"/>
      <c r="R8" s="760" t="s">
        <v>551</v>
      </c>
      <c r="S8" s="760"/>
      <c r="T8" s="760"/>
      <c r="U8" s="760"/>
      <c r="V8" s="760"/>
      <c r="W8" s="760" t="s">
        <v>453</v>
      </c>
      <c r="X8" s="760"/>
      <c r="Y8" s="760"/>
      <c r="Z8" s="760"/>
      <c r="AA8" s="761"/>
    </row>
    <row r="9" spans="1:28" ht="21" customHeight="1">
      <c r="B9" s="759"/>
      <c r="C9" s="738"/>
      <c r="D9" s="738"/>
      <c r="E9" s="738"/>
      <c r="F9" s="722"/>
      <c r="G9" s="722"/>
      <c r="H9" s="722"/>
      <c r="I9" s="722"/>
      <c r="J9" s="126" t="s">
        <v>450</v>
      </c>
      <c r="K9" s="340" t="s">
        <v>451</v>
      </c>
      <c r="L9" s="334">
        <v>400</v>
      </c>
      <c r="M9" s="334"/>
      <c r="N9" s="722"/>
      <c r="O9" s="722"/>
      <c r="P9" s="722"/>
      <c r="Q9" s="722"/>
      <c r="R9" s="722"/>
      <c r="S9" s="722"/>
      <c r="T9" s="722"/>
      <c r="U9" s="722"/>
      <c r="V9" s="722"/>
      <c r="W9" s="722"/>
      <c r="X9" s="722"/>
      <c r="Y9" s="722"/>
      <c r="Z9" s="722"/>
      <c r="AA9" s="753"/>
    </row>
    <row r="10" spans="1:28" ht="21" customHeight="1">
      <c r="B10" s="127" t="s">
        <v>450</v>
      </c>
      <c r="C10" s="340" t="s">
        <v>454</v>
      </c>
      <c r="D10" s="193">
        <v>100</v>
      </c>
      <c r="E10" s="193"/>
      <c r="F10" s="126" t="s">
        <v>450</v>
      </c>
      <c r="G10" s="340" t="s">
        <v>403</v>
      </c>
      <c r="H10" s="334">
        <v>200</v>
      </c>
      <c r="I10" s="334"/>
      <c r="J10" s="84" t="s">
        <v>371</v>
      </c>
      <c r="K10" s="81" t="s">
        <v>458</v>
      </c>
      <c r="L10" s="217">
        <v>10</v>
      </c>
      <c r="M10" s="217"/>
      <c r="N10" s="126" t="s">
        <v>450</v>
      </c>
      <c r="O10" s="340" t="s">
        <v>459</v>
      </c>
      <c r="P10" s="233">
        <v>710</v>
      </c>
      <c r="Q10" s="233"/>
      <c r="R10" s="128" t="s">
        <v>371</v>
      </c>
      <c r="S10" s="743" t="s">
        <v>108</v>
      </c>
      <c r="T10" s="742"/>
      <c r="U10" s="217">
        <v>50</v>
      </c>
      <c r="V10" s="217"/>
      <c r="W10" s="126" t="s">
        <v>450</v>
      </c>
      <c r="X10" s="743" t="s">
        <v>389</v>
      </c>
      <c r="Y10" s="744"/>
      <c r="Z10" s="331">
        <v>180</v>
      </c>
      <c r="AA10" s="209"/>
    </row>
    <row r="11" spans="1:28" ht="21" customHeight="1">
      <c r="B11" s="127" t="s">
        <v>450</v>
      </c>
      <c r="C11" s="340" t="s">
        <v>457</v>
      </c>
      <c r="D11" s="193">
        <v>430</v>
      </c>
      <c r="E11" s="193"/>
      <c r="F11" s="118"/>
      <c r="G11" s="376"/>
      <c r="H11" s="219"/>
      <c r="I11" s="219"/>
      <c r="J11" s="84" t="s">
        <v>371</v>
      </c>
      <c r="K11" s="340" t="s">
        <v>455</v>
      </c>
      <c r="L11" s="217">
        <v>20</v>
      </c>
      <c r="M11" s="217"/>
      <c r="N11" s="84" t="s">
        <v>371</v>
      </c>
      <c r="O11" s="340" t="s">
        <v>460</v>
      </c>
      <c r="P11" s="232">
        <v>30</v>
      </c>
      <c r="Q11" s="232"/>
      <c r="R11" s="128" t="s">
        <v>371</v>
      </c>
      <c r="S11" s="743" t="s">
        <v>109</v>
      </c>
      <c r="T11" s="742"/>
      <c r="U11" s="233">
        <v>10</v>
      </c>
      <c r="V11" s="233"/>
      <c r="W11" s="119"/>
      <c r="X11" s="755"/>
      <c r="Y11" s="749"/>
      <c r="Z11" s="331"/>
      <c r="AA11" s="209"/>
    </row>
    <row r="12" spans="1:28" ht="21" customHeight="1">
      <c r="B12" s="127" t="s">
        <v>450</v>
      </c>
      <c r="C12" s="340" t="s">
        <v>369</v>
      </c>
      <c r="D12" s="193"/>
      <c r="E12" s="190" t="s">
        <v>848</v>
      </c>
      <c r="F12" s="575" t="s">
        <v>158</v>
      </c>
      <c r="G12" s="575"/>
      <c r="H12" s="229">
        <f>SUM(H10)</f>
        <v>200</v>
      </c>
      <c r="I12" s="230">
        <f>SUM(I10)</f>
        <v>0</v>
      </c>
      <c r="J12" s="84" t="s">
        <v>371</v>
      </c>
      <c r="K12" s="338" t="s">
        <v>176</v>
      </c>
      <c r="L12" s="217">
        <v>10</v>
      </c>
      <c r="M12" s="217"/>
      <c r="N12" s="126" t="s">
        <v>450</v>
      </c>
      <c r="O12" s="340" t="s">
        <v>456</v>
      </c>
      <c r="P12" s="233">
        <v>360</v>
      </c>
      <c r="Q12" s="233"/>
      <c r="R12" s="129" t="s">
        <v>371</v>
      </c>
      <c r="S12" s="768" t="s">
        <v>110</v>
      </c>
      <c r="T12" s="742"/>
      <c r="U12" s="233">
        <v>10</v>
      </c>
      <c r="V12" s="233"/>
      <c r="W12" s="572" t="s">
        <v>461</v>
      </c>
      <c r="X12" s="572"/>
      <c r="Y12" s="572"/>
      <c r="Z12" s="203">
        <f>SUM(Z10)</f>
        <v>180</v>
      </c>
      <c r="AA12" s="209">
        <f>SUM(AA10)</f>
        <v>0</v>
      </c>
    </row>
    <row r="13" spans="1:28" ht="21" customHeight="1">
      <c r="B13" s="127" t="s">
        <v>450</v>
      </c>
      <c r="C13" s="78" t="s">
        <v>462</v>
      </c>
      <c r="D13" s="194">
        <v>200</v>
      </c>
      <c r="E13" s="194"/>
      <c r="F13" s="738" t="s">
        <v>432</v>
      </c>
      <c r="G13" s="738"/>
      <c r="H13" s="738"/>
      <c r="I13" s="738"/>
      <c r="J13" s="84"/>
      <c r="K13" s="338"/>
      <c r="L13" s="217"/>
      <c r="M13" s="217"/>
      <c r="N13" s="130"/>
      <c r="O13" s="340"/>
      <c r="P13" s="233"/>
      <c r="Q13" s="233"/>
      <c r="R13" s="129"/>
      <c r="S13" s="756"/>
      <c r="T13" s="749"/>
      <c r="U13" s="233"/>
      <c r="V13" s="233"/>
      <c r="W13" s="722" t="s">
        <v>463</v>
      </c>
      <c r="X13" s="722"/>
      <c r="Y13" s="722"/>
      <c r="Z13" s="722"/>
      <c r="AA13" s="753"/>
    </row>
    <row r="14" spans="1:28" ht="21" customHeight="1">
      <c r="B14" s="127" t="s">
        <v>450</v>
      </c>
      <c r="C14" s="78" t="s">
        <v>464</v>
      </c>
      <c r="D14" s="194">
        <v>50</v>
      </c>
      <c r="E14" s="194"/>
      <c r="F14" s="738"/>
      <c r="G14" s="738"/>
      <c r="H14" s="738"/>
      <c r="I14" s="738"/>
      <c r="J14" s="84"/>
      <c r="K14" s="338"/>
      <c r="L14" s="217"/>
      <c r="M14" s="217"/>
      <c r="N14" s="131"/>
      <c r="O14" s="376"/>
      <c r="P14" s="233"/>
      <c r="Q14" s="233"/>
      <c r="R14" s="129"/>
      <c r="S14" s="756"/>
      <c r="T14" s="749"/>
      <c r="U14" s="233">
        <v>0</v>
      </c>
      <c r="V14" s="233">
        <v>0</v>
      </c>
      <c r="W14" s="722"/>
      <c r="X14" s="722"/>
      <c r="Y14" s="722"/>
      <c r="Z14" s="722"/>
      <c r="AA14" s="753"/>
    </row>
    <row r="15" spans="1:28" ht="21" customHeight="1">
      <c r="B15" s="127" t="s">
        <v>450</v>
      </c>
      <c r="C15" s="78" t="s">
        <v>375</v>
      </c>
      <c r="D15" s="194">
        <v>570</v>
      </c>
      <c r="E15" s="194"/>
      <c r="F15" s="84" t="s">
        <v>371</v>
      </c>
      <c r="G15" s="338" t="s">
        <v>15</v>
      </c>
      <c r="H15" s="331">
        <v>10</v>
      </c>
      <c r="I15" s="331"/>
      <c r="J15" s="724" t="s">
        <v>158</v>
      </c>
      <c r="K15" s="724"/>
      <c r="L15" s="211">
        <f>SUM(H47:H49,L8:L12)</f>
        <v>1790</v>
      </c>
      <c r="M15" s="211">
        <f>SUM(I47:I49,M8:M12)</f>
        <v>0</v>
      </c>
      <c r="N15" s="724" t="s">
        <v>158</v>
      </c>
      <c r="O15" s="724"/>
      <c r="P15" s="229">
        <f>SUM(P10:P12)</f>
        <v>1100</v>
      </c>
      <c r="Q15" s="229">
        <f>SUM(Q10:Q12)</f>
        <v>0</v>
      </c>
      <c r="R15" s="129"/>
      <c r="S15" s="756"/>
      <c r="T15" s="749"/>
      <c r="U15" s="233"/>
      <c r="V15" s="233"/>
      <c r="W15" s="84" t="s">
        <v>371</v>
      </c>
      <c r="X15" s="556" t="s">
        <v>465</v>
      </c>
      <c r="Y15" s="742"/>
      <c r="Z15" s="331">
        <v>40</v>
      </c>
      <c r="AA15" s="209"/>
    </row>
    <row r="16" spans="1:28" ht="21" customHeight="1">
      <c r="B16" s="127" t="s">
        <v>450</v>
      </c>
      <c r="C16" s="78" t="s">
        <v>466</v>
      </c>
      <c r="D16" s="195">
        <v>100</v>
      </c>
      <c r="E16" s="195"/>
      <c r="F16" s="84" t="s">
        <v>371</v>
      </c>
      <c r="G16" s="338" t="s">
        <v>728</v>
      </c>
      <c r="H16" s="331">
        <v>0</v>
      </c>
      <c r="I16" s="82" t="s">
        <v>848</v>
      </c>
      <c r="J16" s="738" t="s">
        <v>54</v>
      </c>
      <c r="K16" s="738"/>
      <c r="L16" s="738"/>
      <c r="M16" s="738"/>
      <c r="N16" s="738" t="s">
        <v>732</v>
      </c>
      <c r="O16" s="738"/>
      <c r="P16" s="738"/>
      <c r="Q16" s="738"/>
      <c r="R16" s="130"/>
      <c r="S16" s="754"/>
      <c r="T16" s="749"/>
      <c r="U16" s="331"/>
      <c r="V16" s="331"/>
      <c r="W16" s="84" t="s">
        <v>371</v>
      </c>
      <c r="X16" s="556" t="s">
        <v>467</v>
      </c>
      <c r="Y16" s="742"/>
      <c r="Z16" s="331">
        <v>20</v>
      </c>
      <c r="AA16" s="209"/>
    </row>
    <row r="17" spans="2:27" ht="21" customHeight="1">
      <c r="B17" s="127" t="s">
        <v>450</v>
      </c>
      <c r="C17" s="78" t="s">
        <v>468</v>
      </c>
      <c r="D17" s="195">
        <v>220</v>
      </c>
      <c r="E17" s="195"/>
      <c r="F17" s="84" t="s">
        <v>371</v>
      </c>
      <c r="G17" s="338" t="s">
        <v>16</v>
      </c>
      <c r="H17" s="217">
        <v>10</v>
      </c>
      <c r="I17" s="217"/>
      <c r="J17" s="738"/>
      <c r="K17" s="738"/>
      <c r="L17" s="738"/>
      <c r="M17" s="738"/>
      <c r="N17" s="738"/>
      <c r="O17" s="738"/>
      <c r="P17" s="738"/>
      <c r="Q17" s="738"/>
      <c r="R17" s="572" t="s">
        <v>158</v>
      </c>
      <c r="S17" s="572"/>
      <c r="T17" s="572"/>
      <c r="U17" s="203">
        <f>SUM(U10:U12)</f>
        <v>70</v>
      </c>
      <c r="V17" s="203">
        <f>SUM(V10:V12)</f>
        <v>0</v>
      </c>
      <c r="W17" s="84" t="s">
        <v>371</v>
      </c>
      <c r="X17" s="556" t="s">
        <v>469</v>
      </c>
      <c r="Y17" s="742"/>
      <c r="Z17" s="217">
        <v>40</v>
      </c>
      <c r="AA17" s="241"/>
    </row>
    <row r="18" spans="2:27" ht="21" customHeight="1">
      <c r="B18" s="127" t="s">
        <v>450</v>
      </c>
      <c r="C18" s="340" t="s">
        <v>388</v>
      </c>
      <c r="D18" s="195">
        <v>310</v>
      </c>
      <c r="E18" s="195"/>
      <c r="F18" s="84" t="s">
        <v>371</v>
      </c>
      <c r="G18" s="338" t="s">
        <v>17</v>
      </c>
      <c r="H18" s="217">
        <v>10</v>
      </c>
      <c r="I18" s="217"/>
      <c r="J18" s="84" t="s">
        <v>371</v>
      </c>
      <c r="K18" s="337" t="s">
        <v>55</v>
      </c>
      <c r="L18" s="331">
        <v>40</v>
      </c>
      <c r="M18" s="331"/>
      <c r="N18" s="126" t="s">
        <v>450</v>
      </c>
      <c r="O18" s="337" t="s">
        <v>381</v>
      </c>
      <c r="P18" s="331">
        <v>520</v>
      </c>
      <c r="Q18" s="331"/>
      <c r="R18" s="722" t="s">
        <v>470</v>
      </c>
      <c r="S18" s="722"/>
      <c r="T18" s="722"/>
      <c r="U18" s="722"/>
      <c r="V18" s="722"/>
      <c r="W18" s="84" t="s">
        <v>371</v>
      </c>
      <c r="X18" s="556" t="s">
        <v>471</v>
      </c>
      <c r="Y18" s="742"/>
      <c r="Z18" s="331">
        <v>30</v>
      </c>
      <c r="AA18" s="209"/>
    </row>
    <row r="19" spans="2:27" ht="21" customHeight="1">
      <c r="B19" s="127" t="s">
        <v>450</v>
      </c>
      <c r="C19" s="340" t="s">
        <v>472</v>
      </c>
      <c r="D19" s="195">
        <v>560</v>
      </c>
      <c r="E19" s="195"/>
      <c r="F19" s="128" t="s">
        <v>714</v>
      </c>
      <c r="G19" s="338" t="s">
        <v>14</v>
      </c>
      <c r="H19" s="217">
        <v>40</v>
      </c>
      <c r="I19" s="217"/>
      <c r="J19" s="84" t="s">
        <v>371</v>
      </c>
      <c r="K19" s="340" t="s">
        <v>308</v>
      </c>
      <c r="L19" s="334">
        <v>20</v>
      </c>
      <c r="M19" s="334"/>
      <c r="N19" s="126" t="s">
        <v>450</v>
      </c>
      <c r="O19" s="337" t="s">
        <v>384</v>
      </c>
      <c r="P19" s="236">
        <v>610</v>
      </c>
      <c r="Q19" s="236"/>
      <c r="R19" s="722"/>
      <c r="S19" s="722"/>
      <c r="T19" s="722"/>
      <c r="U19" s="722"/>
      <c r="V19" s="722"/>
      <c r="W19" s="572" t="s">
        <v>461</v>
      </c>
      <c r="X19" s="572"/>
      <c r="Y19" s="572"/>
      <c r="Z19" s="203">
        <f>SUM(Z15:Z18)</f>
        <v>130</v>
      </c>
      <c r="AA19" s="209">
        <f>SUM(AA15:AA18)</f>
        <v>0</v>
      </c>
    </row>
    <row r="20" spans="2:27" ht="21" customHeight="1">
      <c r="B20" s="127" t="s">
        <v>450</v>
      </c>
      <c r="C20" s="340" t="s">
        <v>473</v>
      </c>
      <c r="D20" s="195">
        <v>360</v>
      </c>
      <c r="E20" s="195"/>
      <c r="F20" s="84"/>
      <c r="G20" s="338"/>
      <c r="H20" s="218"/>
      <c r="I20" s="218"/>
      <c r="J20" s="132" t="s">
        <v>450</v>
      </c>
      <c r="K20" s="341" t="s">
        <v>730</v>
      </c>
      <c r="L20" s="230">
        <v>20</v>
      </c>
      <c r="M20" s="230"/>
      <c r="N20" s="126" t="s">
        <v>450</v>
      </c>
      <c r="O20" s="338" t="s">
        <v>487</v>
      </c>
      <c r="P20" s="331">
        <v>700</v>
      </c>
      <c r="Q20" s="331"/>
      <c r="R20" s="126" t="s">
        <v>450</v>
      </c>
      <c r="S20" s="743" t="s">
        <v>474</v>
      </c>
      <c r="T20" s="742"/>
      <c r="U20" s="331">
        <v>530</v>
      </c>
      <c r="V20" s="331"/>
      <c r="W20" s="722" t="s">
        <v>395</v>
      </c>
      <c r="X20" s="722"/>
      <c r="Y20" s="722"/>
      <c r="Z20" s="722"/>
      <c r="AA20" s="753"/>
    </row>
    <row r="21" spans="2:27" ht="21" customHeight="1">
      <c r="B21" s="127" t="s">
        <v>450</v>
      </c>
      <c r="C21" s="340" t="s">
        <v>475</v>
      </c>
      <c r="D21" s="195">
        <v>180</v>
      </c>
      <c r="E21" s="195"/>
      <c r="F21" s="575" t="s">
        <v>158</v>
      </c>
      <c r="G21" s="575"/>
      <c r="H21" s="211">
        <f>SUM(H15:H20)</f>
        <v>70</v>
      </c>
      <c r="I21" s="211">
        <f>SUM(I15:I19)</f>
        <v>0</v>
      </c>
      <c r="J21" s="724" t="s">
        <v>158</v>
      </c>
      <c r="K21" s="724"/>
      <c r="L21" s="229">
        <f>SUM(L18:L20)</f>
        <v>80</v>
      </c>
      <c r="M21" s="229">
        <f>SUM(M18:M20)</f>
        <v>0</v>
      </c>
      <c r="N21" s="126" t="s">
        <v>450</v>
      </c>
      <c r="O21" s="337" t="s">
        <v>488</v>
      </c>
      <c r="P21" s="331">
        <v>370</v>
      </c>
      <c r="Q21" s="331"/>
      <c r="R21" s="126" t="s">
        <v>450</v>
      </c>
      <c r="S21" s="743" t="s">
        <v>476</v>
      </c>
      <c r="T21" s="742"/>
      <c r="U21" s="334">
        <v>530</v>
      </c>
      <c r="V21" s="334"/>
      <c r="W21" s="722"/>
      <c r="X21" s="722"/>
      <c r="Y21" s="722"/>
      <c r="Z21" s="722"/>
      <c r="AA21" s="753"/>
    </row>
    <row r="22" spans="2:27" ht="21" customHeight="1">
      <c r="B22" s="127" t="s">
        <v>450</v>
      </c>
      <c r="C22" s="340" t="s">
        <v>477</v>
      </c>
      <c r="D22" s="194">
        <v>460</v>
      </c>
      <c r="E22" s="194"/>
      <c r="F22" s="739" t="s">
        <v>40</v>
      </c>
      <c r="G22" s="751"/>
      <c r="H22" s="751"/>
      <c r="I22" s="751"/>
      <c r="J22" s="738" t="s">
        <v>731</v>
      </c>
      <c r="K22" s="751"/>
      <c r="L22" s="751"/>
      <c r="M22" s="751"/>
      <c r="N22" s="126" t="s">
        <v>450</v>
      </c>
      <c r="O22" s="337" t="s">
        <v>490</v>
      </c>
      <c r="P22" s="331">
        <v>180</v>
      </c>
      <c r="Q22" s="331"/>
      <c r="R22" s="126" t="s">
        <v>450</v>
      </c>
      <c r="S22" s="743" t="s">
        <v>478</v>
      </c>
      <c r="T22" s="742"/>
      <c r="U22" s="334">
        <v>610</v>
      </c>
      <c r="V22" s="334"/>
      <c r="W22" s="126" t="s">
        <v>450</v>
      </c>
      <c r="X22" s="743" t="s">
        <v>400</v>
      </c>
      <c r="Y22" s="742"/>
      <c r="Z22" s="331">
        <v>80</v>
      </c>
      <c r="AA22" s="209"/>
    </row>
    <row r="23" spans="2:27" ht="21" customHeight="1">
      <c r="B23" s="127" t="s">
        <v>450</v>
      </c>
      <c r="C23" s="340" t="s">
        <v>479</v>
      </c>
      <c r="D23" s="194">
        <v>650</v>
      </c>
      <c r="E23" s="194"/>
      <c r="F23" s="751"/>
      <c r="G23" s="751"/>
      <c r="H23" s="751"/>
      <c r="I23" s="751"/>
      <c r="J23" s="751"/>
      <c r="K23" s="751"/>
      <c r="L23" s="751"/>
      <c r="M23" s="751"/>
      <c r="N23" s="126" t="s">
        <v>450</v>
      </c>
      <c r="O23" s="340" t="s">
        <v>91</v>
      </c>
      <c r="P23" s="195">
        <v>130</v>
      </c>
      <c r="Q23" s="195"/>
      <c r="R23" s="84" t="s">
        <v>371</v>
      </c>
      <c r="S23" s="556" t="s">
        <v>393</v>
      </c>
      <c r="T23" s="742"/>
      <c r="U23" s="233">
        <v>30</v>
      </c>
      <c r="V23" s="233"/>
      <c r="W23" s="119"/>
      <c r="X23" s="755"/>
      <c r="Y23" s="749"/>
      <c r="Z23" s="331"/>
      <c r="AA23" s="209"/>
    </row>
    <row r="24" spans="2:27" ht="21" customHeight="1">
      <c r="B24" s="127" t="s">
        <v>450</v>
      </c>
      <c r="C24" s="340" t="s">
        <v>481</v>
      </c>
      <c r="D24" s="194">
        <v>540</v>
      </c>
      <c r="E24" s="194"/>
      <c r="F24" s="84" t="s">
        <v>371</v>
      </c>
      <c r="G24" s="340" t="s">
        <v>480</v>
      </c>
      <c r="H24" s="334">
        <v>40</v>
      </c>
      <c r="I24" s="334"/>
      <c r="J24" s="84" t="s">
        <v>371</v>
      </c>
      <c r="K24" s="337" t="s">
        <v>380</v>
      </c>
      <c r="L24" s="331">
        <v>10</v>
      </c>
      <c r="M24" s="331"/>
      <c r="N24" s="126" t="s">
        <v>450</v>
      </c>
      <c r="O24" s="338" t="s">
        <v>92</v>
      </c>
      <c r="P24" s="331">
        <v>80</v>
      </c>
      <c r="Q24" s="331"/>
      <c r="R24" s="84" t="s">
        <v>934</v>
      </c>
      <c r="S24" s="556" t="s">
        <v>866</v>
      </c>
      <c r="T24" s="742"/>
      <c r="U24" s="233">
        <v>10</v>
      </c>
      <c r="V24" s="233"/>
      <c r="W24" s="572" t="s">
        <v>461</v>
      </c>
      <c r="X24" s="572"/>
      <c r="Y24" s="572"/>
      <c r="Z24" s="211">
        <f>SUM(Z22)</f>
        <v>80</v>
      </c>
      <c r="AA24" s="242">
        <f>SUM(AA22)</f>
        <v>0</v>
      </c>
    </row>
    <row r="25" spans="2:27" ht="21" customHeight="1">
      <c r="B25" s="127" t="s">
        <v>450</v>
      </c>
      <c r="C25" s="340" t="s">
        <v>397</v>
      </c>
      <c r="D25" s="194">
        <v>630</v>
      </c>
      <c r="E25" s="194"/>
      <c r="F25" s="84" t="s">
        <v>371</v>
      </c>
      <c r="G25" s="340" t="s">
        <v>482</v>
      </c>
      <c r="H25" s="231">
        <v>30</v>
      </c>
      <c r="I25" s="334"/>
      <c r="J25" s="84" t="s">
        <v>371</v>
      </c>
      <c r="K25" s="340" t="s">
        <v>499</v>
      </c>
      <c r="L25" s="194">
        <v>10</v>
      </c>
      <c r="M25" s="194"/>
      <c r="N25" s="128" t="s">
        <v>714</v>
      </c>
      <c r="O25" s="337" t="s">
        <v>93</v>
      </c>
      <c r="P25" s="331">
        <v>70</v>
      </c>
      <c r="Q25" s="331"/>
      <c r="R25" s="130"/>
      <c r="S25" s="750"/>
      <c r="T25" s="749"/>
      <c r="U25" s="233"/>
      <c r="V25" s="233"/>
      <c r="W25" s="739" t="s">
        <v>483</v>
      </c>
      <c r="X25" s="739"/>
      <c r="Y25" s="739"/>
      <c r="Z25" s="739"/>
      <c r="AA25" s="752"/>
    </row>
    <row r="26" spans="2:27" ht="21" customHeight="1">
      <c r="B26" s="127" t="s">
        <v>450</v>
      </c>
      <c r="C26" s="340" t="s">
        <v>392</v>
      </c>
      <c r="D26" s="194">
        <v>210</v>
      </c>
      <c r="E26" s="194"/>
      <c r="F26" s="84" t="s">
        <v>371</v>
      </c>
      <c r="G26" s="340" t="s">
        <v>917</v>
      </c>
      <c r="H26" s="334">
        <v>10</v>
      </c>
      <c r="I26" s="232"/>
      <c r="J26" s="126" t="s">
        <v>450</v>
      </c>
      <c r="K26" s="337" t="s">
        <v>370</v>
      </c>
      <c r="L26" s="217">
        <v>130</v>
      </c>
      <c r="M26" s="217"/>
      <c r="N26" s="128"/>
      <c r="O26" s="337"/>
      <c r="P26" s="82"/>
      <c r="Q26" s="82"/>
      <c r="R26" s="130"/>
      <c r="S26" s="750"/>
      <c r="T26" s="749"/>
      <c r="U26" s="233"/>
      <c r="V26" s="233"/>
      <c r="W26" s="739"/>
      <c r="X26" s="739"/>
      <c r="Y26" s="739"/>
      <c r="Z26" s="739"/>
      <c r="AA26" s="752"/>
    </row>
    <row r="27" spans="2:27" ht="21" customHeight="1">
      <c r="B27" s="127" t="s">
        <v>450</v>
      </c>
      <c r="C27" s="340" t="s">
        <v>484</v>
      </c>
      <c r="D27" s="194">
        <v>260</v>
      </c>
      <c r="E27" s="194"/>
      <c r="F27" s="84"/>
      <c r="G27" s="133"/>
      <c r="H27" s="217"/>
      <c r="I27" s="217"/>
      <c r="J27" s="134"/>
      <c r="K27" s="135"/>
      <c r="L27" s="334"/>
      <c r="M27" s="334"/>
      <c r="N27" s="128"/>
      <c r="O27" s="136"/>
      <c r="P27" s="237"/>
      <c r="Q27" s="237"/>
      <c r="R27" s="130"/>
      <c r="S27" s="750"/>
      <c r="T27" s="749"/>
      <c r="U27" s="233"/>
      <c r="V27" s="233"/>
      <c r="W27" s="84" t="s">
        <v>371</v>
      </c>
      <c r="X27" s="556" t="s">
        <v>485</v>
      </c>
      <c r="Y27" s="742"/>
      <c r="Z27" s="331">
        <v>30</v>
      </c>
      <c r="AA27" s="209"/>
    </row>
    <row r="28" spans="2:27" ht="21" customHeight="1">
      <c r="B28" s="127" t="s">
        <v>450</v>
      </c>
      <c r="C28" s="340" t="s">
        <v>386</v>
      </c>
      <c r="D28" s="194">
        <v>100</v>
      </c>
      <c r="E28" s="194"/>
      <c r="F28" s="575" t="s">
        <v>158</v>
      </c>
      <c r="G28" s="575"/>
      <c r="H28" s="211">
        <f>SUM(H24:H26)</f>
        <v>80</v>
      </c>
      <c r="I28" s="211">
        <f>SUM(I24:I26)</f>
        <v>0</v>
      </c>
      <c r="J28" s="724" t="s">
        <v>158</v>
      </c>
      <c r="K28" s="573"/>
      <c r="L28" s="229">
        <f>SUM(L24:L26)</f>
        <v>150</v>
      </c>
      <c r="M28" s="229">
        <f>SUM(M24:M26)</f>
        <v>0</v>
      </c>
      <c r="N28" s="724" t="s">
        <v>158</v>
      </c>
      <c r="O28" s="724"/>
      <c r="P28" s="229">
        <f>SUM(P18:P26)</f>
        <v>2660</v>
      </c>
      <c r="Q28" s="229">
        <f>SUM(Q18:Q26)</f>
        <v>0</v>
      </c>
      <c r="R28" s="130"/>
      <c r="S28" s="750"/>
      <c r="T28" s="749"/>
      <c r="U28" s="334"/>
      <c r="V28" s="334"/>
      <c r="W28" s="126" t="s">
        <v>450</v>
      </c>
      <c r="X28" s="743" t="s">
        <v>491</v>
      </c>
      <c r="Y28" s="742"/>
      <c r="Z28" s="331">
        <v>10</v>
      </c>
      <c r="AA28" s="209"/>
    </row>
    <row r="29" spans="2:27" ht="21" customHeight="1">
      <c r="B29" s="137" t="s">
        <v>371</v>
      </c>
      <c r="C29" s="340" t="s">
        <v>486</v>
      </c>
      <c r="D29" s="194">
        <v>10</v>
      </c>
      <c r="E29" s="194"/>
      <c r="F29" s="722" t="s">
        <v>398</v>
      </c>
      <c r="G29" s="722"/>
      <c r="H29" s="722"/>
      <c r="I29" s="722"/>
      <c r="J29" s="738" t="s">
        <v>62</v>
      </c>
      <c r="K29" s="751"/>
      <c r="L29" s="751"/>
      <c r="M29" s="751"/>
      <c r="N29" s="722" t="s">
        <v>733</v>
      </c>
      <c r="O29" s="722"/>
      <c r="P29" s="722"/>
      <c r="Q29" s="722"/>
      <c r="R29" s="572" t="s">
        <v>158</v>
      </c>
      <c r="S29" s="572"/>
      <c r="T29" s="572"/>
      <c r="U29" s="211">
        <f>SUM(U20:U25)</f>
        <v>1710</v>
      </c>
      <c r="V29" s="211">
        <f>SUM(V20:V25)</f>
        <v>0</v>
      </c>
      <c r="W29" s="126" t="s">
        <v>450</v>
      </c>
      <c r="X29" s="743" t="s">
        <v>489</v>
      </c>
      <c r="Y29" s="742"/>
      <c r="Z29" s="217">
        <v>10</v>
      </c>
      <c r="AA29" s="209"/>
    </row>
    <row r="30" spans="2:27" ht="21" customHeight="1">
      <c r="B30" s="137" t="s">
        <v>371</v>
      </c>
      <c r="C30" s="340" t="s">
        <v>784</v>
      </c>
      <c r="D30" s="194">
        <v>10</v>
      </c>
      <c r="E30" s="194"/>
      <c r="F30" s="722"/>
      <c r="G30" s="722"/>
      <c r="H30" s="722"/>
      <c r="I30" s="722"/>
      <c r="J30" s="751"/>
      <c r="K30" s="751"/>
      <c r="L30" s="751"/>
      <c r="M30" s="751"/>
      <c r="N30" s="722"/>
      <c r="O30" s="722"/>
      <c r="P30" s="722"/>
      <c r="Q30" s="722"/>
      <c r="R30" s="738" t="s">
        <v>207</v>
      </c>
      <c r="S30" s="738"/>
      <c r="T30" s="738"/>
      <c r="U30" s="738"/>
      <c r="V30" s="738"/>
      <c r="W30" s="84" t="s">
        <v>371</v>
      </c>
      <c r="X30" s="743" t="s">
        <v>148</v>
      </c>
      <c r="Y30" s="742"/>
      <c r="Z30" s="217">
        <v>10</v>
      </c>
      <c r="AA30" s="241"/>
    </row>
    <row r="31" spans="2:27" ht="21" customHeight="1">
      <c r="B31" s="137" t="s">
        <v>371</v>
      </c>
      <c r="C31" s="340" t="s">
        <v>785</v>
      </c>
      <c r="D31" s="194">
        <v>10</v>
      </c>
      <c r="E31" s="194"/>
      <c r="F31" s="126" t="s">
        <v>450</v>
      </c>
      <c r="G31" s="338" t="s">
        <v>417</v>
      </c>
      <c r="H31" s="233">
        <v>290</v>
      </c>
      <c r="I31" s="233"/>
      <c r="J31" s="126" t="s">
        <v>450</v>
      </c>
      <c r="K31" s="337" t="s">
        <v>64</v>
      </c>
      <c r="L31" s="217">
        <v>740</v>
      </c>
      <c r="M31" s="217"/>
      <c r="N31" s="128" t="s">
        <v>714</v>
      </c>
      <c r="O31" s="341" t="s">
        <v>96</v>
      </c>
      <c r="P31" s="238">
        <v>70</v>
      </c>
      <c r="Q31" s="238"/>
      <c r="R31" s="738"/>
      <c r="S31" s="738"/>
      <c r="T31" s="738"/>
      <c r="U31" s="738"/>
      <c r="V31" s="738"/>
      <c r="W31" s="84" t="s">
        <v>371</v>
      </c>
      <c r="X31" s="743" t="s">
        <v>149</v>
      </c>
      <c r="Y31" s="742"/>
      <c r="Z31" s="331">
        <v>10</v>
      </c>
      <c r="AA31" s="209"/>
    </row>
    <row r="32" spans="2:27" ht="21" customHeight="1">
      <c r="B32" s="137" t="s">
        <v>371</v>
      </c>
      <c r="C32" s="340" t="s">
        <v>849</v>
      </c>
      <c r="D32" s="194"/>
      <c r="E32" s="61" t="s">
        <v>851</v>
      </c>
      <c r="F32" s="126" t="s">
        <v>450</v>
      </c>
      <c r="G32" s="338" t="s">
        <v>404</v>
      </c>
      <c r="H32" s="233">
        <v>340</v>
      </c>
      <c r="I32" s="233"/>
      <c r="J32" s="84"/>
      <c r="K32" s="337"/>
      <c r="L32" s="331"/>
      <c r="M32" s="331"/>
      <c r="N32" s="119"/>
      <c r="O32" s="337"/>
      <c r="P32" s="331"/>
      <c r="Q32" s="331"/>
      <c r="R32" s="84" t="s">
        <v>371</v>
      </c>
      <c r="S32" s="556" t="s">
        <v>197</v>
      </c>
      <c r="T32" s="742"/>
      <c r="U32" s="233">
        <v>30</v>
      </c>
      <c r="V32" s="233"/>
      <c r="W32" s="84" t="s">
        <v>371</v>
      </c>
      <c r="X32" s="743" t="s">
        <v>492</v>
      </c>
      <c r="Y32" s="742"/>
      <c r="Z32" s="217">
        <v>10</v>
      </c>
      <c r="AA32" s="241"/>
    </row>
    <row r="33" spans="2:27" ht="21" customHeight="1">
      <c r="B33" s="137" t="s">
        <v>371</v>
      </c>
      <c r="C33" s="340" t="s">
        <v>782</v>
      </c>
      <c r="D33" s="194">
        <v>50</v>
      </c>
      <c r="E33" s="194"/>
      <c r="F33" s="126" t="s">
        <v>450</v>
      </c>
      <c r="G33" s="138" t="s">
        <v>493</v>
      </c>
      <c r="H33" s="233">
        <v>50</v>
      </c>
      <c r="I33" s="233"/>
      <c r="J33" s="84"/>
      <c r="K33" s="338"/>
      <c r="L33" s="331"/>
      <c r="M33" s="331"/>
      <c r="N33" s="131"/>
      <c r="O33" s="139"/>
      <c r="P33" s="331"/>
      <c r="Q33" s="331"/>
      <c r="R33" s="84" t="s">
        <v>371</v>
      </c>
      <c r="S33" s="556" t="s">
        <v>495</v>
      </c>
      <c r="T33" s="742"/>
      <c r="U33" s="233">
        <v>10</v>
      </c>
      <c r="V33" s="233"/>
      <c r="W33" s="119"/>
      <c r="X33" s="755"/>
      <c r="Y33" s="749"/>
      <c r="Z33" s="217"/>
      <c r="AA33" s="241"/>
    </row>
    <row r="34" spans="2:27" ht="21" customHeight="1">
      <c r="B34" s="137" t="s">
        <v>371</v>
      </c>
      <c r="C34" s="340" t="s">
        <v>783</v>
      </c>
      <c r="D34" s="194">
        <v>100</v>
      </c>
      <c r="E34" s="194"/>
      <c r="F34" s="84" t="s">
        <v>371</v>
      </c>
      <c r="G34" s="338" t="s">
        <v>410</v>
      </c>
      <c r="H34" s="217">
        <v>10</v>
      </c>
      <c r="I34" s="217"/>
      <c r="J34" s="84"/>
      <c r="K34" s="338"/>
      <c r="L34" s="334"/>
      <c r="M34" s="334"/>
      <c r="N34" s="724" t="s">
        <v>158</v>
      </c>
      <c r="O34" s="724"/>
      <c r="P34" s="203">
        <f>SUM(P31)</f>
        <v>70</v>
      </c>
      <c r="Q34" s="203">
        <f>SUM(Q31)</f>
        <v>0</v>
      </c>
      <c r="R34" s="84" t="s">
        <v>371</v>
      </c>
      <c r="S34" s="556" t="s">
        <v>184</v>
      </c>
      <c r="T34" s="742"/>
      <c r="U34" s="233">
        <v>10</v>
      </c>
      <c r="V34" s="233"/>
      <c r="W34" s="572" t="s">
        <v>461</v>
      </c>
      <c r="X34" s="572"/>
      <c r="Y34" s="572"/>
      <c r="Z34" s="203">
        <f>SUM(Z27:Z32)</f>
        <v>80</v>
      </c>
      <c r="AA34" s="209">
        <f>SUM(AA27:AA32)</f>
        <v>0</v>
      </c>
    </row>
    <row r="35" spans="2:27" ht="21" customHeight="1">
      <c r="B35" s="137" t="s">
        <v>371</v>
      </c>
      <c r="C35" s="340" t="s">
        <v>850</v>
      </c>
      <c r="D35" s="194">
        <v>10</v>
      </c>
      <c r="E35" s="194"/>
      <c r="F35" s="84" t="s">
        <v>371</v>
      </c>
      <c r="G35" s="338" t="s">
        <v>494</v>
      </c>
      <c r="H35" s="217">
        <v>20</v>
      </c>
      <c r="I35" s="217"/>
      <c r="J35" s="724" t="s">
        <v>158</v>
      </c>
      <c r="K35" s="573"/>
      <c r="L35" s="229">
        <f>SUM(L31)</f>
        <v>740</v>
      </c>
      <c r="M35" s="229">
        <f>SUM(M31)</f>
        <v>0</v>
      </c>
      <c r="N35" s="722" t="s">
        <v>399</v>
      </c>
      <c r="O35" s="722"/>
      <c r="P35" s="722"/>
      <c r="Q35" s="722"/>
      <c r="R35" s="84" t="s">
        <v>371</v>
      </c>
      <c r="S35" s="556" t="s">
        <v>179</v>
      </c>
      <c r="T35" s="742"/>
      <c r="U35" s="195">
        <v>10</v>
      </c>
      <c r="V35" s="195"/>
      <c r="W35" s="140"/>
      <c r="X35" s="740"/>
      <c r="Y35" s="741"/>
      <c r="Z35" s="376"/>
      <c r="AA35" s="377"/>
    </row>
    <row r="36" spans="2:27" ht="21" customHeight="1">
      <c r="B36" s="137" t="s">
        <v>371</v>
      </c>
      <c r="C36" s="340" t="s">
        <v>819</v>
      </c>
      <c r="D36" s="194">
        <v>60</v>
      </c>
      <c r="E36" s="194"/>
      <c r="F36" s="84"/>
      <c r="G36" s="133"/>
      <c r="H36" s="217"/>
      <c r="I36" s="217"/>
      <c r="J36" s="738" t="s">
        <v>65</v>
      </c>
      <c r="K36" s="751"/>
      <c r="L36" s="751"/>
      <c r="M36" s="751"/>
      <c r="N36" s="722"/>
      <c r="O36" s="722"/>
      <c r="P36" s="722"/>
      <c r="Q36" s="722"/>
      <c r="R36" s="126" t="s">
        <v>450</v>
      </c>
      <c r="S36" s="743" t="s">
        <v>127</v>
      </c>
      <c r="T36" s="744"/>
      <c r="U36" s="195">
        <v>80</v>
      </c>
      <c r="V36" s="195"/>
      <c r="W36" s="118"/>
      <c r="X36" s="740"/>
      <c r="Y36" s="741"/>
      <c r="Z36" s="376"/>
      <c r="AA36" s="377"/>
    </row>
    <row r="37" spans="2:27" ht="21" customHeight="1">
      <c r="B37" s="713" t="s">
        <v>158</v>
      </c>
      <c r="C37" s="594"/>
      <c r="D37" s="225">
        <f>SUM(D10:D36)</f>
        <v>6180</v>
      </c>
      <c r="E37" s="225">
        <f>SUM(E10:E36)</f>
        <v>0</v>
      </c>
      <c r="F37" s="575" t="s">
        <v>158</v>
      </c>
      <c r="G37" s="575"/>
      <c r="H37" s="203">
        <f>SUM(H31:H35)</f>
        <v>710</v>
      </c>
      <c r="I37" s="203">
        <f>SUM(I31:I35)</f>
        <v>0</v>
      </c>
      <c r="J37" s="751"/>
      <c r="K37" s="751"/>
      <c r="L37" s="751"/>
      <c r="M37" s="751"/>
      <c r="N37" s="84" t="s">
        <v>371</v>
      </c>
      <c r="O37" s="337" t="s">
        <v>98</v>
      </c>
      <c r="P37" s="331">
        <v>80</v>
      </c>
      <c r="Q37" s="331"/>
      <c r="R37" s="84" t="s">
        <v>371</v>
      </c>
      <c r="S37" s="556" t="s">
        <v>496</v>
      </c>
      <c r="T37" s="742"/>
      <c r="U37" s="233">
        <v>10</v>
      </c>
      <c r="V37" s="233"/>
      <c r="W37" s="141"/>
      <c r="X37" s="740"/>
      <c r="Y37" s="741"/>
      <c r="Z37" s="376"/>
      <c r="AA37" s="377"/>
    </row>
    <row r="38" spans="2:27" ht="21" customHeight="1">
      <c r="B38" s="714" t="s">
        <v>406</v>
      </c>
      <c r="C38" s="715"/>
      <c r="D38" s="715"/>
      <c r="E38" s="716"/>
      <c r="F38" s="722" t="s">
        <v>498</v>
      </c>
      <c r="G38" s="722"/>
      <c r="H38" s="722"/>
      <c r="I38" s="722"/>
      <c r="J38" s="126" t="s">
        <v>450</v>
      </c>
      <c r="K38" s="337" t="s">
        <v>66</v>
      </c>
      <c r="L38" s="217">
        <v>550</v>
      </c>
      <c r="M38" s="217"/>
      <c r="N38" s="84" t="s">
        <v>371</v>
      </c>
      <c r="O38" s="337" t="s">
        <v>99</v>
      </c>
      <c r="P38" s="331">
        <v>70</v>
      </c>
      <c r="Q38" s="331"/>
      <c r="R38" s="84"/>
      <c r="S38" s="750"/>
      <c r="T38" s="749"/>
      <c r="U38" s="233"/>
      <c r="V38" s="233"/>
      <c r="W38" s="140"/>
      <c r="X38" s="740"/>
      <c r="Y38" s="741"/>
      <c r="Z38" s="65"/>
      <c r="AA38" s="66"/>
    </row>
    <row r="39" spans="2:27" ht="21" customHeight="1">
      <c r="B39" s="717"/>
      <c r="C39" s="718"/>
      <c r="D39" s="718"/>
      <c r="E39" s="719"/>
      <c r="F39" s="722"/>
      <c r="G39" s="722"/>
      <c r="H39" s="722"/>
      <c r="I39" s="722"/>
      <c r="J39" s="126" t="s">
        <v>450</v>
      </c>
      <c r="K39" s="337" t="s">
        <v>847</v>
      </c>
      <c r="L39" s="331">
        <v>200</v>
      </c>
      <c r="M39" s="331"/>
      <c r="N39" s="84" t="s">
        <v>371</v>
      </c>
      <c r="O39" s="337" t="s">
        <v>734</v>
      </c>
      <c r="P39" s="331">
        <v>10</v>
      </c>
      <c r="Q39" s="331"/>
      <c r="R39" s="119"/>
      <c r="S39" s="750"/>
      <c r="T39" s="749"/>
      <c r="U39" s="233"/>
      <c r="V39" s="233"/>
      <c r="W39" s="118"/>
      <c r="X39" s="740"/>
      <c r="Y39" s="741"/>
      <c r="Z39" s="65"/>
      <c r="AA39" s="66"/>
    </row>
    <row r="40" spans="2:27" ht="21" customHeight="1">
      <c r="B40" s="137" t="s">
        <v>371</v>
      </c>
      <c r="C40" s="338" t="s">
        <v>412</v>
      </c>
      <c r="D40" s="226">
        <v>50</v>
      </c>
      <c r="E40" s="226"/>
      <c r="F40" s="84" t="s">
        <v>371</v>
      </c>
      <c r="G40" s="338" t="s">
        <v>28</v>
      </c>
      <c r="H40" s="217">
        <v>20</v>
      </c>
      <c r="I40" s="217"/>
      <c r="J40" s="126" t="s">
        <v>450</v>
      </c>
      <c r="K40" s="340" t="s">
        <v>69</v>
      </c>
      <c r="L40" s="194">
        <v>520</v>
      </c>
      <c r="M40" s="194"/>
      <c r="N40" s="84" t="s">
        <v>371</v>
      </c>
      <c r="O40" s="337" t="s">
        <v>101</v>
      </c>
      <c r="P40" s="331">
        <v>10</v>
      </c>
      <c r="Q40" s="331"/>
      <c r="R40" s="84"/>
      <c r="S40" s="750"/>
      <c r="T40" s="749"/>
      <c r="U40" s="239"/>
      <c r="V40" s="239"/>
      <c r="W40" s="118"/>
      <c r="X40" s="740"/>
      <c r="Y40" s="741"/>
      <c r="Z40" s="65"/>
      <c r="AA40" s="66"/>
    </row>
    <row r="41" spans="2:27" ht="21" customHeight="1">
      <c r="B41" s="137" t="s">
        <v>371</v>
      </c>
      <c r="C41" s="338" t="s">
        <v>415</v>
      </c>
      <c r="D41" s="226">
        <v>40</v>
      </c>
      <c r="E41" s="226"/>
      <c r="F41" s="84" t="s">
        <v>371</v>
      </c>
      <c r="G41" s="338" t="s">
        <v>29</v>
      </c>
      <c r="H41" s="217">
        <v>90</v>
      </c>
      <c r="I41" s="217"/>
      <c r="J41" s="84"/>
      <c r="K41" s="340"/>
      <c r="L41" s="217"/>
      <c r="M41" s="217"/>
      <c r="N41" s="724" t="s">
        <v>158</v>
      </c>
      <c r="O41" s="724"/>
      <c r="P41" s="203">
        <f>SUM(P37:P40)</f>
        <v>170</v>
      </c>
      <c r="Q41" s="203">
        <f>SUM(Q37:Q40)</f>
        <v>0</v>
      </c>
      <c r="R41" s="84"/>
      <c r="S41" s="750"/>
      <c r="T41" s="749"/>
      <c r="U41" s="331"/>
      <c r="V41" s="331"/>
      <c r="W41" s="118"/>
      <c r="X41" s="740"/>
      <c r="Y41" s="741"/>
      <c r="Z41" s="65"/>
      <c r="AA41" s="66"/>
    </row>
    <row r="42" spans="2:27" ht="21" customHeight="1">
      <c r="B42" s="142" t="s">
        <v>371</v>
      </c>
      <c r="C42" s="337" t="s">
        <v>497</v>
      </c>
      <c r="D42" s="194">
        <v>10</v>
      </c>
      <c r="E42" s="194"/>
      <c r="F42" s="84" t="s">
        <v>371</v>
      </c>
      <c r="G42" s="338" t="s">
        <v>729</v>
      </c>
      <c r="H42" s="217">
        <v>20</v>
      </c>
      <c r="I42" s="217"/>
      <c r="J42" s="724" t="s">
        <v>158</v>
      </c>
      <c r="K42" s="724"/>
      <c r="L42" s="229">
        <f>SUM(L38:L40)</f>
        <v>1270</v>
      </c>
      <c r="M42" s="229">
        <f>SUM(M38:M40)</f>
        <v>0</v>
      </c>
      <c r="N42" s="722" t="s">
        <v>102</v>
      </c>
      <c r="O42" s="723"/>
      <c r="P42" s="723"/>
      <c r="Q42" s="723"/>
      <c r="R42" s="572" t="s">
        <v>158</v>
      </c>
      <c r="S42" s="572"/>
      <c r="T42" s="572"/>
      <c r="U42" s="211">
        <f>SUM(U32:U37)</f>
        <v>150</v>
      </c>
      <c r="V42" s="211">
        <f>SUM(V32:V37)</f>
        <v>0</v>
      </c>
      <c r="W42" s="614"/>
      <c r="X42" s="614"/>
      <c r="Y42" s="614"/>
      <c r="Z42" s="58"/>
      <c r="AA42" s="59"/>
    </row>
    <row r="43" spans="2:27" ht="21" customHeight="1">
      <c r="B43" s="713" t="s">
        <v>158</v>
      </c>
      <c r="C43" s="594"/>
      <c r="D43" s="227">
        <f>SUM(D40:D42)</f>
        <v>100</v>
      </c>
      <c r="E43" s="227">
        <f>SUM(E40:E42)</f>
        <v>0</v>
      </c>
      <c r="F43" s="84"/>
      <c r="G43" s="133"/>
      <c r="H43" s="217"/>
      <c r="I43" s="217"/>
      <c r="J43" s="738" t="s">
        <v>73</v>
      </c>
      <c r="K43" s="738"/>
      <c r="L43" s="738"/>
      <c r="M43" s="738"/>
      <c r="N43" s="723"/>
      <c r="O43" s="723"/>
      <c r="P43" s="723"/>
      <c r="Q43" s="723"/>
      <c r="R43" s="739" t="s">
        <v>502</v>
      </c>
      <c r="S43" s="739"/>
      <c r="T43" s="739"/>
      <c r="U43" s="739"/>
      <c r="V43" s="739"/>
      <c r="W43" s="614" t="s">
        <v>437</v>
      </c>
      <c r="X43" s="614"/>
      <c r="Y43" s="614"/>
      <c r="Z43" s="331">
        <f>SUM(D10:D28)</f>
        <v>5930</v>
      </c>
      <c r="AA43" s="209">
        <f>SUM(E10:E28)</f>
        <v>0</v>
      </c>
    </row>
    <row r="44" spans="2:27" ht="21" customHeight="1">
      <c r="B44" s="714" t="s">
        <v>500</v>
      </c>
      <c r="C44" s="715"/>
      <c r="D44" s="715"/>
      <c r="E44" s="716"/>
      <c r="F44" s="575" t="s">
        <v>158</v>
      </c>
      <c r="G44" s="575"/>
      <c r="H44" s="220">
        <f>SUM(H40:H42)</f>
        <v>130</v>
      </c>
      <c r="I44" s="220">
        <f>SUM(I40:I42)</f>
        <v>0</v>
      </c>
      <c r="J44" s="738"/>
      <c r="K44" s="738"/>
      <c r="L44" s="738"/>
      <c r="M44" s="738"/>
      <c r="N44" s="84" t="s">
        <v>714</v>
      </c>
      <c r="O44" s="337" t="s">
        <v>103</v>
      </c>
      <c r="P44" s="331">
        <v>10</v>
      </c>
      <c r="Q44" s="331"/>
      <c r="R44" s="739"/>
      <c r="S44" s="739"/>
      <c r="T44" s="739"/>
      <c r="U44" s="739"/>
      <c r="V44" s="739"/>
      <c r="W44" s="614" t="s">
        <v>438</v>
      </c>
      <c r="X44" s="614"/>
      <c r="Y44" s="614"/>
      <c r="Z44" s="331">
        <f>SUM(D29:D36)</f>
        <v>250</v>
      </c>
      <c r="AA44" s="209">
        <f>SUM(E29:E36)</f>
        <v>0</v>
      </c>
    </row>
    <row r="45" spans="2:27" ht="21" customHeight="1">
      <c r="B45" s="717"/>
      <c r="C45" s="718"/>
      <c r="D45" s="718"/>
      <c r="E45" s="719"/>
      <c r="F45" s="722" t="s">
        <v>503</v>
      </c>
      <c r="G45" s="722"/>
      <c r="H45" s="722"/>
      <c r="I45" s="722"/>
      <c r="J45" s="128" t="s">
        <v>714</v>
      </c>
      <c r="K45" s="340" t="s">
        <v>74</v>
      </c>
      <c r="L45" s="334">
        <v>10</v>
      </c>
      <c r="M45" s="334"/>
      <c r="N45" s="84" t="s">
        <v>714</v>
      </c>
      <c r="O45" s="83" t="s">
        <v>104</v>
      </c>
      <c r="P45" s="334">
        <v>50</v>
      </c>
      <c r="Q45" s="334"/>
      <c r="R45" s="128" t="s">
        <v>371</v>
      </c>
      <c r="S45" s="743" t="s">
        <v>504</v>
      </c>
      <c r="T45" s="742"/>
      <c r="U45" s="331">
        <v>10</v>
      </c>
      <c r="V45" s="331"/>
      <c r="W45" s="614" t="s">
        <v>440</v>
      </c>
      <c r="X45" s="614"/>
      <c r="Y45" s="614"/>
      <c r="Z45" s="331">
        <f>SUM(D46,H12,H31:H33,H47:H49,L9,L20,L26,L35,L38:L40,P10,P12,P18:P24,U20:U22,U36,Z12)</f>
        <v>10590</v>
      </c>
      <c r="AA45" s="209">
        <f>SUM(E46,I12,I31:I33,I47:I49,M9,M20,M26,M35,M38:M40,Q10,Q12,Q18:Q24,V20:V22,V36,AA12)</f>
        <v>0</v>
      </c>
    </row>
    <row r="46" spans="2:27" ht="21" customHeight="1">
      <c r="B46" s="127" t="s">
        <v>450</v>
      </c>
      <c r="C46" s="338" t="s">
        <v>501</v>
      </c>
      <c r="D46" s="226">
        <v>240</v>
      </c>
      <c r="E46" s="226"/>
      <c r="F46" s="722"/>
      <c r="G46" s="722"/>
      <c r="H46" s="722"/>
      <c r="I46" s="722"/>
      <c r="J46" s="84" t="s">
        <v>371</v>
      </c>
      <c r="K46" s="340" t="s">
        <v>719</v>
      </c>
      <c r="L46" s="334">
        <v>10</v>
      </c>
      <c r="M46" s="334"/>
      <c r="N46" s="84" t="s">
        <v>714</v>
      </c>
      <c r="O46" s="340" t="s">
        <v>105</v>
      </c>
      <c r="P46" s="334">
        <v>20</v>
      </c>
      <c r="Q46" s="334"/>
      <c r="R46" s="128" t="s">
        <v>371</v>
      </c>
      <c r="S46" s="743" t="s">
        <v>374</v>
      </c>
      <c r="T46" s="742"/>
      <c r="U46" s="331">
        <v>80</v>
      </c>
      <c r="V46" s="331"/>
      <c r="W46" s="614" t="s">
        <v>442</v>
      </c>
      <c r="X46" s="614"/>
      <c r="Y46" s="614"/>
      <c r="Z46" s="219">
        <f>SUM(D43,D47:D48,H15:H19,H28,H34:H35,H44,L8,L10:L12,L18:L19,L24:L25,L45:L46,P11,P25,P34,P41,P49,U17,U23:U24,U32:U35,U37,U49,Z19)</f>
        <v>1510</v>
      </c>
      <c r="AA46" s="242">
        <f>SUM(E43,E47:E48,I15:I19,I28,I34:I35,I44,M8,M10:M12,M18:M19,M24:M25,M45:M46,Q11,Q25,Q34,Q41,Q49,V17,V23:V24,V32:V35,V37,V49,AA19)</f>
        <v>0</v>
      </c>
    </row>
    <row r="47" spans="2:27" ht="21" customHeight="1">
      <c r="B47" s="142" t="s">
        <v>371</v>
      </c>
      <c r="C47" s="340" t="s">
        <v>390</v>
      </c>
      <c r="D47" s="194">
        <v>50</v>
      </c>
      <c r="E47" s="194"/>
      <c r="F47" s="126" t="s">
        <v>450</v>
      </c>
      <c r="G47" s="337" t="s">
        <v>431</v>
      </c>
      <c r="H47" s="331">
        <v>400</v>
      </c>
      <c r="I47" s="331"/>
      <c r="J47" s="84"/>
      <c r="K47" s="340"/>
      <c r="L47" s="217"/>
      <c r="M47" s="217"/>
      <c r="N47" s="84" t="s">
        <v>714</v>
      </c>
      <c r="O47" s="340" t="s">
        <v>106</v>
      </c>
      <c r="P47" s="334">
        <v>10</v>
      </c>
      <c r="Q47" s="334"/>
      <c r="R47" s="128" t="s">
        <v>371</v>
      </c>
      <c r="S47" s="743" t="s">
        <v>506</v>
      </c>
      <c r="T47" s="742"/>
      <c r="U47" s="331">
        <v>10</v>
      </c>
      <c r="V47" s="331"/>
      <c r="W47" s="614" t="s">
        <v>443</v>
      </c>
      <c r="X47" s="614"/>
      <c r="Y47" s="614"/>
      <c r="Z47" s="331">
        <f>SUM(Z24,Z28:Z29)</f>
        <v>100</v>
      </c>
      <c r="AA47" s="209">
        <f>SUM(AA24,AA28:AA29)</f>
        <v>0</v>
      </c>
    </row>
    <row r="48" spans="2:27" ht="21" customHeight="1">
      <c r="B48" s="142" t="s">
        <v>371</v>
      </c>
      <c r="C48" s="340" t="s">
        <v>394</v>
      </c>
      <c r="D48" s="194">
        <v>40</v>
      </c>
      <c r="E48" s="194"/>
      <c r="F48" s="126" t="s">
        <v>450</v>
      </c>
      <c r="G48" s="337" t="s">
        <v>507</v>
      </c>
      <c r="H48" s="331">
        <v>220</v>
      </c>
      <c r="I48" s="331"/>
      <c r="J48" s="144"/>
      <c r="K48" s="338"/>
      <c r="L48" s="217"/>
      <c r="M48" s="217"/>
      <c r="N48" s="130"/>
      <c r="O48" s="340"/>
      <c r="P48" s="334"/>
      <c r="Q48" s="334"/>
      <c r="R48" s="128"/>
      <c r="S48" s="748"/>
      <c r="T48" s="749"/>
      <c r="U48" s="331"/>
      <c r="V48" s="331"/>
      <c r="W48" s="614" t="s">
        <v>445</v>
      </c>
      <c r="X48" s="614"/>
      <c r="Y48" s="614"/>
      <c r="Z48" s="331">
        <f>SUM(Z27,Z30:Z32)</f>
        <v>60</v>
      </c>
      <c r="AA48" s="209">
        <f>SUM(AA27,AA30:AA32)</f>
        <v>0</v>
      </c>
    </row>
    <row r="49" spans="2:27" ht="21" customHeight="1" thickBot="1">
      <c r="B49" s="745" t="s">
        <v>158</v>
      </c>
      <c r="C49" s="746"/>
      <c r="D49" s="228">
        <f>SUM(D46:D48)</f>
        <v>330</v>
      </c>
      <c r="E49" s="228">
        <f>SUM(E46:E48)</f>
        <v>0</v>
      </c>
      <c r="F49" s="145" t="s">
        <v>450</v>
      </c>
      <c r="G49" s="339" t="s">
        <v>508</v>
      </c>
      <c r="H49" s="332">
        <v>700</v>
      </c>
      <c r="I49" s="332"/>
      <c r="J49" s="747" t="s">
        <v>158</v>
      </c>
      <c r="K49" s="747"/>
      <c r="L49" s="235">
        <f>SUM(L45:L46)</f>
        <v>20</v>
      </c>
      <c r="M49" s="235">
        <f>SUM(M45:M46)</f>
        <v>0</v>
      </c>
      <c r="N49" s="747" t="s">
        <v>158</v>
      </c>
      <c r="O49" s="747"/>
      <c r="P49" s="208">
        <f>SUM(P44:P47)</f>
        <v>90</v>
      </c>
      <c r="Q49" s="208">
        <f>SUM(Q44:Q47)</f>
        <v>0</v>
      </c>
      <c r="R49" s="610" t="s">
        <v>158</v>
      </c>
      <c r="S49" s="610"/>
      <c r="T49" s="610"/>
      <c r="U49" s="240">
        <f>SUM(U45:U47)</f>
        <v>100</v>
      </c>
      <c r="V49" s="240">
        <f>SUM(V45:V47)</f>
        <v>0</v>
      </c>
      <c r="W49" s="610" t="s">
        <v>446</v>
      </c>
      <c r="X49" s="610"/>
      <c r="Y49" s="610"/>
      <c r="Z49" s="332">
        <f>SUM(Z43:Z48)</f>
        <v>18440</v>
      </c>
      <c r="AA49" s="243">
        <f>SUM(AA43:AA48)</f>
        <v>0</v>
      </c>
    </row>
    <row r="50" spans="2:27" s="15" customFormat="1" ht="19.5">
      <c r="B50" s="655" t="s">
        <v>929</v>
      </c>
      <c r="C50" s="762"/>
      <c r="D50" s="762"/>
      <c r="E50" s="762"/>
      <c r="F50" s="762"/>
      <c r="G50" s="762"/>
      <c r="H50" s="762"/>
      <c r="I50" s="762"/>
      <c r="J50" s="762"/>
      <c r="K50" s="762"/>
      <c r="L50" s="762"/>
      <c r="M50" s="762"/>
      <c r="N50" s="762"/>
      <c r="O50" s="762"/>
      <c r="P50" s="762"/>
      <c r="Q50" s="762"/>
      <c r="R50" s="762"/>
      <c r="S50" s="762"/>
      <c r="T50" s="762"/>
      <c r="U50" s="762"/>
      <c r="V50" s="762"/>
      <c r="W50" s="762"/>
      <c r="X50" s="762"/>
      <c r="Y50" s="762"/>
      <c r="Z50" s="762"/>
      <c r="AA50" s="762"/>
    </row>
    <row r="51" spans="2:27" s="15" customFormat="1" ht="18" customHeight="1">
      <c r="B51" s="68" t="s">
        <v>153</v>
      </c>
    </row>
    <row r="52" spans="2:27" s="15" customFormat="1" ht="18" customHeight="1">
      <c r="B52" s="15" t="s">
        <v>447</v>
      </c>
    </row>
  </sheetData>
  <mergeCells count="136">
    <mergeCell ref="B50:AA50"/>
    <mergeCell ref="X29:Y29"/>
    <mergeCell ref="Y7:AA7"/>
    <mergeCell ref="S27:T27"/>
    <mergeCell ref="S28:T28"/>
    <mergeCell ref="X10:Y10"/>
    <mergeCell ref="X32:Y32"/>
    <mergeCell ref="X33:Y33"/>
    <mergeCell ref="Y4:AA4"/>
    <mergeCell ref="Y5:AA5"/>
    <mergeCell ref="S11:T11"/>
    <mergeCell ref="S12:T12"/>
    <mergeCell ref="J15:K15"/>
    <mergeCell ref="Y6:AA6"/>
    <mergeCell ref="Q2:Q7"/>
    <mergeCell ref="Y2:AA3"/>
    <mergeCell ref="W2:X7"/>
    <mergeCell ref="R2:V4"/>
    <mergeCell ref="R5:V7"/>
    <mergeCell ref="H2:K3"/>
    <mergeCell ref="L2:P3"/>
    <mergeCell ref="L4:P5"/>
    <mergeCell ref="L6:P7"/>
    <mergeCell ref="W12:Y12"/>
    <mergeCell ref="S15:T15"/>
    <mergeCell ref="S13:T13"/>
    <mergeCell ref="S14:T14"/>
    <mergeCell ref="X15:Y15"/>
    <mergeCell ref="B8:E9"/>
    <mergeCell ref="F8:I9"/>
    <mergeCell ref="N8:Q9"/>
    <mergeCell ref="R8:V9"/>
    <mergeCell ref="W8:AA9"/>
    <mergeCell ref="F13:I14"/>
    <mergeCell ref="W13:AA14"/>
    <mergeCell ref="X11:Y11"/>
    <mergeCell ref="S10:T10"/>
    <mergeCell ref="R18:V19"/>
    <mergeCell ref="W19:Y19"/>
    <mergeCell ref="W20:AA21"/>
    <mergeCell ref="S25:T25"/>
    <mergeCell ref="S26:T26"/>
    <mergeCell ref="S24:T24"/>
    <mergeCell ref="F22:I23"/>
    <mergeCell ref="F21:G21"/>
    <mergeCell ref="J16:M17"/>
    <mergeCell ref="N16:Q17"/>
    <mergeCell ref="R17:T17"/>
    <mergeCell ref="S16:T16"/>
    <mergeCell ref="S20:T20"/>
    <mergeCell ref="S21:T21"/>
    <mergeCell ref="S22:T22"/>
    <mergeCell ref="S23:T23"/>
    <mergeCell ref="X22:Y22"/>
    <mergeCell ref="X23:Y23"/>
    <mergeCell ref="X16:Y16"/>
    <mergeCell ref="X17:Y17"/>
    <mergeCell ref="X18:Y18"/>
    <mergeCell ref="R29:T29"/>
    <mergeCell ref="R30:V31"/>
    <mergeCell ref="J29:M30"/>
    <mergeCell ref="J28:K28"/>
    <mergeCell ref="X28:Y28"/>
    <mergeCell ref="X31:Y31"/>
    <mergeCell ref="W24:Y24"/>
    <mergeCell ref="W25:AA26"/>
    <mergeCell ref="J22:M23"/>
    <mergeCell ref="X27:Y27"/>
    <mergeCell ref="B49:C49"/>
    <mergeCell ref="J49:K49"/>
    <mergeCell ref="N49:O49"/>
    <mergeCell ref="R49:T49"/>
    <mergeCell ref="W49:Y49"/>
    <mergeCell ref="S48:T48"/>
    <mergeCell ref="F38:I39"/>
    <mergeCell ref="S37:T37"/>
    <mergeCell ref="S38:T38"/>
    <mergeCell ref="S39:T39"/>
    <mergeCell ref="W48:Y48"/>
    <mergeCell ref="W44:Y44"/>
    <mergeCell ref="S45:T45"/>
    <mergeCell ref="S46:T46"/>
    <mergeCell ref="S47:T47"/>
    <mergeCell ref="S40:T40"/>
    <mergeCell ref="X38:Y38"/>
    <mergeCell ref="X39:Y39"/>
    <mergeCell ref="X40:Y40"/>
    <mergeCell ref="F37:G37"/>
    <mergeCell ref="R42:T42"/>
    <mergeCell ref="J36:M37"/>
    <mergeCell ref="S41:T41"/>
    <mergeCell ref="X41:Y41"/>
    <mergeCell ref="X1:AA1"/>
    <mergeCell ref="W45:Y45"/>
    <mergeCell ref="W46:Y46"/>
    <mergeCell ref="W47:Y47"/>
    <mergeCell ref="W42:Y42"/>
    <mergeCell ref="J43:M44"/>
    <mergeCell ref="R43:V44"/>
    <mergeCell ref="W43:Y43"/>
    <mergeCell ref="N41:O41"/>
    <mergeCell ref="J42:K42"/>
    <mergeCell ref="X36:Y36"/>
    <mergeCell ref="X37:Y37"/>
    <mergeCell ref="N28:O28"/>
    <mergeCell ref="N29:Q30"/>
    <mergeCell ref="N35:Q36"/>
    <mergeCell ref="S35:T35"/>
    <mergeCell ref="S36:T36"/>
    <mergeCell ref="X35:Y35"/>
    <mergeCell ref="S32:T32"/>
    <mergeCell ref="S33:T33"/>
    <mergeCell ref="S34:T34"/>
    <mergeCell ref="X30:Y30"/>
    <mergeCell ref="N34:O34"/>
    <mergeCell ref="W34:Y34"/>
    <mergeCell ref="B43:C43"/>
    <mergeCell ref="B44:E45"/>
    <mergeCell ref="B37:C37"/>
    <mergeCell ref="B38:E39"/>
    <mergeCell ref="B1:G1"/>
    <mergeCell ref="H1:Q1"/>
    <mergeCell ref="N42:Q43"/>
    <mergeCell ref="F45:I46"/>
    <mergeCell ref="F44:G44"/>
    <mergeCell ref="J35:K35"/>
    <mergeCell ref="F28:G28"/>
    <mergeCell ref="F29:I30"/>
    <mergeCell ref="J21:K21"/>
    <mergeCell ref="N15:O15"/>
    <mergeCell ref="F12:G12"/>
    <mergeCell ref="H4:K7"/>
    <mergeCell ref="B2:D3"/>
    <mergeCell ref="B4:D7"/>
    <mergeCell ref="E2:G3"/>
    <mergeCell ref="E4:G7"/>
  </mergeCells>
  <phoneticPr fontId="1"/>
  <conditionalFormatting sqref="F11">
    <cfRule type="cellIs" dxfId="361" priority="4" stopIfTrue="1" operator="greaterThan">
      <formula>$D$11</formula>
    </cfRule>
  </conditionalFormatting>
  <conditionalFormatting sqref="F11">
    <cfRule type="cellIs" dxfId="360" priority="5" stopIfTrue="1" operator="greaterThan">
      <formula>$D$12</formula>
    </cfRule>
  </conditionalFormatting>
  <conditionalFormatting sqref="N32">
    <cfRule type="cellIs" dxfId="359" priority="6" stopIfTrue="1" operator="greaterThan">
      <formula>$L$38</formula>
    </cfRule>
  </conditionalFormatting>
  <conditionalFormatting sqref="N32">
    <cfRule type="cellIs" dxfId="358" priority="7" stopIfTrue="1" operator="greaterThan">
      <formula>$L$43</formula>
    </cfRule>
  </conditionalFormatting>
  <conditionalFormatting sqref="W23:X23">
    <cfRule type="cellIs" dxfId="357" priority="8" stopIfTrue="1" operator="greaterThan">
      <formula>$U$19</formula>
    </cfRule>
  </conditionalFormatting>
  <conditionalFormatting sqref="W33:X33">
    <cfRule type="cellIs" dxfId="356" priority="9" stopIfTrue="1" operator="greaterThan">
      <formula>$U$16</formula>
    </cfRule>
  </conditionalFormatting>
  <conditionalFormatting sqref="W23:X23">
    <cfRule type="cellIs" dxfId="355" priority="10" stopIfTrue="1" operator="greaterThan">
      <formula>$U$24</formula>
    </cfRule>
  </conditionalFormatting>
  <conditionalFormatting sqref="W33:X33">
    <cfRule type="cellIs" dxfId="354" priority="11" stopIfTrue="1" operator="greaterThan">
      <formula>$U$30</formula>
    </cfRule>
  </conditionalFormatting>
  <conditionalFormatting sqref="W38 W35:X35 X36:X41">
    <cfRule type="cellIs" dxfId="353" priority="12" stopIfTrue="1" operator="greaterThan">
      <formula>$U$35</formula>
    </cfRule>
  </conditionalFormatting>
  <conditionalFormatting sqref="R39">
    <cfRule type="cellIs" dxfId="352" priority="3" stopIfTrue="1" operator="greaterThan">
      <formula>$P$31</formula>
    </cfRule>
  </conditionalFormatting>
  <conditionalFormatting sqref="R39">
    <cfRule type="cellIs" dxfId="351" priority="2" stopIfTrue="1" operator="greaterThan">
      <formula>$P$31</formula>
    </cfRule>
  </conditionalFormatting>
  <conditionalFormatting sqref="R39">
    <cfRule type="cellIs" dxfId="350" priority="1" stopIfTrue="1" operator="greaterThan">
      <formula>$P$31</formula>
    </cfRule>
  </conditionalFormatting>
  <printOptions horizontalCentered="1"/>
  <pageMargins left="0.39370078740157483" right="0.39370078740157483" top="0.19685039370078741" bottom="0.19685039370078741" header="0.51181102362204722" footer="0.51181102362204722"/>
  <pageSetup paperSize="9" scale="52" orientation="landscape" r:id="rId1"/>
  <headerFooter alignWithMargins="0"/>
  <ignoredErrors>
    <ignoredError sqref="Z43:Z45 Z4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F62"/>
  <sheetViews>
    <sheetView showZeros="0" zoomScale="55" zoomScaleNormal="55" workbookViewId="0">
      <selection activeCell="L24" sqref="L24"/>
    </sheetView>
  </sheetViews>
  <sheetFormatPr defaultRowHeight="13.5"/>
  <cols>
    <col min="1" max="1" width="3.625" style="52" customWidth="1"/>
    <col min="2" max="2" width="14.375" style="14" customWidth="1"/>
    <col min="3" max="4" width="10.625" style="14" customWidth="1"/>
    <col min="5" max="5" width="3.625" style="52" customWidth="1"/>
    <col min="6" max="6" width="14.25" style="14" customWidth="1"/>
    <col min="7" max="8" width="10.625" style="14" customWidth="1"/>
    <col min="9" max="9" width="3.625" style="52" customWidth="1"/>
    <col min="10" max="10" width="14.25" style="14" customWidth="1"/>
    <col min="11" max="12" width="10.625" style="14" customWidth="1"/>
    <col min="13" max="13" width="3.625" style="52" customWidth="1"/>
    <col min="14" max="14" width="14.25" style="14" customWidth="1"/>
    <col min="15" max="16" width="10.625" style="14" customWidth="1"/>
    <col min="17" max="17" width="3.625" style="52" customWidth="1"/>
    <col min="18" max="18" width="8.875" style="14" customWidth="1"/>
    <col min="19" max="19" width="5.625" style="14" customWidth="1"/>
    <col min="20" max="21" width="10.625" style="14" customWidth="1"/>
    <col min="22" max="22" width="3.625" style="52" customWidth="1"/>
    <col min="23" max="23" width="14" style="14" customWidth="1"/>
    <col min="24" max="25" width="10.625" style="14" customWidth="1"/>
    <col min="26" max="26" width="3.625" style="52" customWidth="1"/>
    <col min="27" max="27" width="14.25" style="14" customWidth="1"/>
    <col min="28" max="29" width="10.625" style="14" customWidth="1"/>
    <col min="30" max="16384" width="9" style="14"/>
  </cols>
  <sheetData>
    <row r="1" spans="1:30" ht="45" customHeight="1" thickBot="1">
      <c r="A1" s="678">
        <f>入力画面!C10</f>
        <v>0</v>
      </c>
      <c r="B1" s="678"/>
      <c r="C1" s="678"/>
      <c r="D1" s="678"/>
      <c r="E1" s="678"/>
      <c r="F1" s="678"/>
      <c r="G1" s="678"/>
      <c r="H1" s="678"/>
      <c r="I1" s="678"/>
      <c r="J1" s="683" t="s">
        <v>767</v>
      </c>
      <c r="K1" s="683"/>
      <c r="L1" s="683"/>
      <c r="M1" s="683"/>
      <c r="N1" s="683"/>
      <c r="O1" s="683"/>
      <c r="P1" s="683"/>
      <c r="Q1" s="683"/>
      <c r="R1" s="683"/>
      <c r="S1" s="683"/>
      <c r="T1" s="92"/>
      <c r="U1" s="92"/>
      <c r="V1" s="171"/>
      <c r="W1" s="168"/>
      <c r="X1" s="168"/>
      <c r="Y1" s="168"/>
      <c r="Z1" s="172"/>
      <c r="AA1" s="808" t="s">
        <v>939</v>
      </c>
      <c r="AB1" s="808"/>
      <c r="AC1" s="808"/>
      <c r="AD1" s="114"/>
    </row>
    <row r="2" spans="1:30" ht="20.100000000000001" customHeight="1">
      <c r="A2" s="809" t="s">
        <v>365</v>
      </c>
      <c r="B2" s="810"/>
      <c r="C2" s="811"/>
      <c r="D2" s="815" t="s">
        <v>364</v>
      </c>
      <c r="E2" s="815"/>
      <c r="F2" s="815"/>
      <c r="G2" s="815"/>
      <c r="H2" s="815" t="s">
        <v>363</v>
      </c>
      <c r="I2" s="815"/>
      <c r="J2" s="815"/>
      <c r="K2" s="815"/>
      <c r="L2" s="817" t="s">
        <v>362</v>
      </c>
      <c r="M2" s="810"/>
      <c r="N2" s="810"/>
      <c r="O2" s="810"/>
      <c r="P2" s="810"/>
      <c r="Q2" s="810"/>
      <c r="R2" s="810"/>
      <c r="S2" s="810"/>
      <c r="T2" s="819" t="s">
        <v>361</v>
      </c>
      <c r="U2" s="822">
        <f>入力画面!C12</f>
        <v>0</v>
      </c>
      <c r="V2" s="823"/>
      <c r="W2" s="823"/>
      <c r="X2" s="824"/>
      <c r="Y2" s="819" t="s">
        <v>360</v>
      </c>
      <c r="Z2" s="828" t="s">
        <v>359</v>
      </c>
      <c r="AA2" s="829"/>
      <c r="AB2" s="829"/>
      <c r="AC2" s="830"/>
      <c r="AD2" s="114"/>
    </row>
    <row r="3" spans="1:30" ht="20.100000000000001" customHeight="1">
      <c r="A3" s="812"/>
      <c r="B3" s="813"/>
      <c r="C3" s="814"/>
      <c r="D3" s="816"/>
      <c r="E3" s="816"/>
      <c r="F3" s="816"/>
      <c r="G3" s="816"/>
      <c r="H3" s="816"/>
      <c r="I3" s="816"/>
      <c r="J3" s="816"/>
      <c r="K3" s="816"/>
      <c r="L3" s="818"/>
      <c r="M3" s="813"/>
      <c r="N3" s="813"/>
      <c r="O3" s="813"/>
      <c r="P3" s="813"/>
      <c r="Q3" s="813"/>
      <c r="R3" s="813"/>
      <c r="S3" s="813"/>
      <c r="T3" s="820"/>
      <c r="U3" s="825"/>
      <c r="V3" s="826"/>
      <c r="W3" s="826"/>
      <c r="X3" s="827"/>
      <c r="Y3" s="820"/>
      <c r="Z3" s="831"/>
      <c r="AA3" s="832"/>
      <c r="AB3" s="832"/>
      <c r="AC3" s="833"/>
      <c r="AD3" s="114"/>
    </row>
    <row r="4" spans="1:30" ht="21.95" customHeight="1">
      <c r="A4" s="834">
        <f>入力画面!C4</f>
        <v>0</v>
      </c>
      <c r="B4" s="835"/>
      <c r="C4" s="836"/>
      <c r="D4" s="843">
        <f>入力画面!B3</f>
        <v>0</v>
      </c>
      <c r="E4" s="844"/>
      <c r="F4" s="844"/>
      <c r="G4" s="845"/>
      <c r="H4" s="852">
        <f>AC52</f>
        <v>0</v>
      </c>
      <c r="I4" s="838"/>
      <c r="J4" s="838"/>
      <c r="K4" s="838"/>
      <c r="L4" s="854">
        <f>入力画面!C6</f>
        <v>0</v>
      </c>
      <c r="M4" s="855"/>
      <c r="N4" s="855"/>
      <c r="O4" s="855"/>
      <c r="P4" s="855"/>
      <c r="Q4" s="855"/>
      <c r="R4" s="855"/>
      <c r="S4" s="856"/>
      <c r="T4" s="820"/>
      <c r="U4" s="825"/>
      <c r="V4" s="826"/>
      <c r="W4" s="826"/>
      <c r="X4" s="827"/>
      <c r="Y4" s="820"/>
      <c r="Z4" s="857" t="s">
        <v>358</v>
      </c>
      <c r="AA4" s="858"/>
      <c r="AB4" s="858"/>
      <c r="AC4" s="859"/>
      <c r="AD4" s="115"/>
    </row>
    <row r="5" spans="1:30" ht="21.95" customHeight="1">
      <c r="A5" s="837"/>
      <c r="B5" s="838"/>
      <c r="C5" s="839"/>
      <c r="D5" s="846"/>
      <c r="E5" s="847"/>
      <c r="F5" s="847"/>
      <c r="G5" s="848"/>
      <c r="H5" s="852"/>
      <c r="I5" s="838"/>
      <c r="J5" s="838"/>
      <c r="K5" s="838"/>
      <c r="L5" s="825"/>
      <c r="M5" s="826"/>
      <c r="N5" s="826"/>
      <c r="O5" s="826"/>
      <c r="P5" s="826"/>
      <c r="Q5" s="826"/>
      <c r="R5" s="826"/>
      <c r="S5" s="827"/>
      <c r="T5" s="820"/>
      <c r="U5" s="860">
        <f>入力画面!C13</f>
        <v>0</v>
      </c>
      <c r="V5" s="861"/>
      <c r="W5" s="861"/>
      <c r="X5" s="862"/>
      <c r="Y5" s="820"/>
      <c r="Z5" s="866" t="s">
        <v>821</v>
      </c>
      <c r="AA5" s="867"/>
      <c r="AB5" s="867"/>
      <c r="AC5" s="868"/>
      <c r="AD5" s="114"/>
    </row>
    <row r="6" spans="1:30" ht="21.95" customHeight="1">
      <c r="A6" s="837"/>
      <c r="B6" s="838"/>
      <c r="C6" s="839"/>
      <c r="D6" s="846"/>
      <c r="E6" s="847"/>
      <c r="F6" s="847"/>
      <c r="G6" s="848"/>
      <c r="H6" s="852"/>
      <c r="I6" s="838"/>
      <c r="J6" s="838"/>
      <c r="K6" s="838"/>
      <c r="L6" s="825">
        <f>入力画面!C8</f>
        <v>0</v>
      </c>
      <c r="M6" s="826"/>
      <c r="N6" s="826"/>
      <c r="O6" s="826"/>
      <c r="P6" s="826"/>
      <c r="Q6" s="826"/>
      <c r="R6" s="826"/>
      <c r="S6" s="827"/>
      <c r="T6" s="820"/>
      <c r="U6" s="860"/>
      <c r="V6" s="861"/>
      <c r="W6" s="861"/>
      <c r="X6" s="862"/>
      <c r="Y6" s="820"/>
      <c r="Z6" s="866" t="s">
        <v>357</v>
      </c>
      <c r="AA6" s="867"/>
      <c r="AB6" s="867"/>
      <c r="AC6" s="868"/>
      <c r="AD6" s="114"/>
    </row>
    <row r="7" spans="1:30" ht="21.95" customHeight="1" thickBot="1">
      <c r="A7" s="840"/>
      <c r="B7" s="841"/>
      <c r="C7" s="842"/>
      <c r="D7" s="849"/>
      <c r="E7" s="850"/>
      <c r="F7" s="850"/>
      <c r="G7" s="851"/>
      <c r="H7" s="853"/>
      <c r="I7" s="841"/>
      <c r="J7" s="841"/>
      <c r="K7" s="841"/>
      <c r="L7" s="869"/>
      <c r="M7" s="870"/>
      <c r="N7" s="870"/>
      <c r="O7" s="870"/>
      <c r="P7" s="870"/>
      <c r="Q7" s="870"/>
      <c r="R7" s="870"/>
      <c r="S7" s="871"/>
      <c r="T7" s="821"/>
      <c r="U7" s="863"/>
      <c r="V7" s="864"/>
      <c r="W7" s="864"/>
      <c r="X7" s="865"/>
      <c r="Y7" s="821"/>
      <c r="Z7" s="872" t="s">
        <v>356</v>
      </c>
      <c r="AA7" s="873"/>
      <c r="AB7" s="873"/>
      <c r="AC7" s="874"/>
      <c r="AD7" s="115"/>
    </row>
    <row r="8" spans="1:30" ht="21.95" customHeight="1">
      <c r="A8" s="875" t="s">
        <v>355</v>
      </c>
      <c r="B8" s="876"/>
      <c r="C8" s="876"/>
      <c r="D8" s="876"/>
      <c r="E8" s="879" t="s">
        <v>293</v>
      </c>
      <c r="F8" s="879"/>
      <c r="G8" s="879"/>
      <c r="H8" s="879"/>
      <c r="I8" s="879" t="s">
        <v>354</v>
      </c>
      <c r="J8" s="879"/>
      <c r="K8" s="879"/>
      <c r="L8" s="879"/>
      <c r="M8" s="879" t="s">
        <v>319</v>
      </c>
      <c r="N8" s="879"/>
      <c r="O8" s="879"/>
      <c r="P8" s="879"/>
      <c r="Q8" s="879" t="s">
        <v>323</v>
      </c>
      <c r="R8" s="879"/>
      <c r="S8" s="879"/>
      <c r="T8" s="879"/>
      <c r="U8" s="879"/>
      <c r="V8" s="879" t="s">
        <v>351</v>
      </c>
      <c r="W8" s="879"/>
      <c r="X8" s="879"/>
      <c r="Y8" s="879"/>
      <c r="Z8" s="879" t="s">
        <v>350</v>
      </c>
      <c r="AA8" s="879"/>
      <c r="AB8" s="879"/>
      <c r="AC8" s="881"/>
      <c r="AD8" s="115"/>
    </row>
    <row r="9" spans="1:30" ht="21.95" customHeight="1">
      <c r="A9" s="877"/>
      <c r="B9" s="878"/>
      <c r="C9" s="878"/>
      <c r="D9" s="878"/>
      <c r="E9" s="880"/>
      <c r="F9" s="880"/>
      <c r="G9" s="880"/>
      <c r="H9" s="880"/>
      <c r="I9" s="880"/>
      <c r="J9" s="880"/>
      <c r="K9" s="880"/>
      <c r="L9" s="880"/>
      <c r="M9" s="880"/>
      <c r="N9" s="880"/>
      <c r="O9" s="880"/>
      <c r="P9" s="880"/>
      <c r="Q9" s="880"/>
      <c r="R9" s="880"/>
      <c r="S9" s="880"/>
      <c r="T9" s="880"/>
      <c r="U9" s="880"/>
      <c r="V9" s="880"/>
      <c r="W9" s="880"/>
      <c r="X9" s="880"/>
      <c r="Y9" s="880"/>
      <c r="Z9" s="880"/>
      <c r="AA9" s="880"/>
      <c r="AB9" s="880"/>
      <c r="AC9" s="882"/>
      <c r="AD9" s="115"/>
    </row>
    <row r="10" spans="1:30" ht="21.95" customHeight="1">
      <c r="A10" s="215" t="s">
        <v>368</v>
      </c>
      <c r="B10" s="57" t="s">
        <v>788</v>
      </c>
      <c r="C10" s="196">
        <v>40</v>
      </c>
      <c r="D10" s="196"/>
      <c r="E10" s="84" t="s">
        <v>371</v>
      </c>
      <c r="F10" s="342" t="s">
        <v>509</v>
      </c>
      <c r="G10" s="195">
        <v>10</v>
      </c>
      <c r="H10" s="195"/>
      <c r="I10" s="84" t="s">
        <v>371</v>
      </c>
      <c r="J10" s="342" t="s">
        <v>427</v>
      </c>
      <c r="K10" s="331">
        <v>20</v>
      </c>
      <c r="L10" s="331"/>
      <c r="M10" s="84" t="s">
        <v>371</v>
      </c>
      <c r="N10" s="57" t="s">
        <v>505</v>
      </c>
      <c r="O10" s="331">
        <v>20</v>
      </c>
      <c r="P10" s="331"/>
      <c r="Q10" s="84" t="s">
        <v>371</v>
      </c>
      <c r="R10" s="883" t="s">
        <v>510</v>
      </c>
      <c r="S10" s="883"/>
      <c r="T10" s="331">
        <v>10</v>
      </c>
      <c r="U10" s="331"/>
      <c r="V10" s="84" t="s">
        <v>371</v>
      </c>
      <c r="W10" s="342" t="s">
        <v>334</v>
      </c>
      <c r="X10" s="331">
        <v>20</v>
      </c>
      <c r="Y10" s="331"/>
      <c r="Z10" s="84" t="s">
        <v>371</v>
      </c>
      <c r="AA10" s="57" t="s">
        <v>333</v>
      </c>
      <c r="AB10" s="199">
        <v>20</v>
      </c>
      <c r="AC10" s="209"/>
      <c r="AD10" s="115"/>
    </row>
    <row r="11" spans="1:30" ht="21.95" customHeight="1">
      <c r="A11" s="142"/>
      <c r="B11" s="345"/>
      <c r="C11" s="196"/>
      <c r="D11" s="201"/>
      <c r="E11" s="84" t="s">
        <v>371</v>
      </c>
      <c r="F11" s="342" t="s">
        <v>511</v>
      </c>
      <c r="G11" s="195">
        <v>10</v>
      </c>
      <c r="H11" s="195"/>
      <c r="I11" s="84" t="s">
        <v>371</v>
      </c>
      <c r="J11" s="342" t="s">
        <v>429</v>
      </c>
      <c r="K11" s="199">
        <v>10</v>
      </c>
      <c r="L11" s="233"/>
      <c r="M11" s="84" t="s">
        <v>371</v>
      </c>
      <c r="N11" s="57" t="s">
        <v>308</v>
      </c>
      <c r="O11" s="331">
        <v>10</v>
      </c>
      <c r="P11" s="203"/>
      <c r="Q11" s="84" t="s">
        <v>371</v>
      </c>
      <c r="R11" s="883" t="s">
        <v>512</v>
      </c>
      <c r="S11" s="883"/>
      <c r="T11" s="331">
        <v>20</v>
      </c>
      <c r="U11" s="331"/>
      <c r="V11" s="84" t="s">
        <v>371</v>
      </c>
      <c r="W11" s="342" t="s">
        <v>430</v>
      </c>
      <c r="X11" s="331">
        <v>10</v>
      </c>
      <c r="Y11" s="331"/>
      <c r="Z11" s="84"/>
      <c r="AA11" s="342"/>
      <c r="AB11" s="203"/>
      <c r="AC11" s="212"/>
      <c r="AD11" s="115"/>
    </row>
    <row r="12" spans="1:30" ht="21.95" customHeight="1">
      <c r="A12" s="142" t="s">
        <v>371</v>
      </c>
      <c r="B12" s="345" t="s">
        <v>514</v>
      </c>
      <c r="C12" s="196">
        <v>10</v>
      </c>
      <c r="D12" s="196"/>
      <c r="E12" s="84"/>
      <c r="F12" s="342"/>
      <c r="G12" s="246"/>
      <c r="H12" s="246"/>
      <c r="I12" s="84" t="s">
        <v>867</v>
      </c>
      <c r="J12" s="342" t="s">
        <v>868</v>
      </c>
      <c r="K12" s="195">
        <v>20</v>
      </c>
      <c r="L12" s="233"/>
      <c r="M12" s="84"/>
      <c r="N12" s="57"/>
      <c r="O12" s="199"/>
      <c r="P12" s="199"/>
      <c r="Q12" s="84" t="s">
        <v>371</v>
      </c>
      <c r="R12" s="883" t="s">
        <v>513</v>
      </c>
      <c r="S12" s="883"/>
      <c r="T12" s="331">
        <v>10</v>
      </c>
      <c r="U12" s="331"/>
      <c r="V12" s="84"/>
      <c r="W12" s="57"/>
      <c r="X12" s="82"/>
      <c r="Y12" s="249"/>
      <c r="Z12" s="884" t="s">
        <v>155</v>
      </c>
      <c r="AA12" s="884"/>
      <c r="AB12" s="203">
        <f>SUM(AB10)</f>
        <v>20</v>
      </c>
      <c r="AC12" s="212">
        <f>SUM(AC10)</f>
        <v>0</v>
      </c>
      <c r="AD12" s="115"/>
    </row>
    <row r="13" spans="1:30" ht="21.95" customHeight="1">
      <c r="A13" s="142" t="s">
        <v>371</v>
      </c>
      <c r="B13" s="345" t="s">
        <v>516</v>
      </c>
      <c r="C13" s="196">
        <v>20</v>
      </c>
      <c r="D13" s="196"/>
      <c r="E13" s="84"/>
      <c r="F13" s="342"/>
      <c r="G13" s="246"/>
      <c r="H13" s="246"/>
      <c r="I13" s="84"/>
      <c r="J13" s="342"/>
      <c r="K13" s="233"/>
      <c r="L13" s="233"/>
      <c r="M13" s="84"/>
      <c r="N13" s="57"/>
      <c r="O13" s="199"/>
      <c r="P13" s="199"/>
      <c r="Q13" s="84" t="s">
        <v>371</v>
      </c>
      <c r="R13" s="883" t="s">
        <v>515</v>
      </c>
      <c r="S13" s="883"/>
      <c r="T13" s="331">
        <v>10</v>
      </c>
      <c r="U13" s="331"/>
      <c r="V13" s="84"/>
      <c r="W13" s="342"/>
      <c r="X13" s="203">
        <v>0</v>
      </c>
      <c r="Y13" s="203">
        <v>0</v>
      </c>
      <c r="Z13" s="880" t="s">
        <v>317</v>
      </c>
      <c r="AA13" s="880"/>
      <c r="AB13" s="880"/>
      <c r="AC13" s="882"/>
      <c r="AD13" s="115"/>
    </row>
    <row r="14" spans="1:30" ht="21.95" customHeight="1">
      <c r="A14" s="142" t="s">
        <v>371</v>
      </c>
      <c r="B14" s="345" t="s">
        <v>518</v>
      </c>
      <c r="C14" s="196">
        <v>10</v>
      </c>
      <c r="D14" s="196"/>
      <c r="E14" s="84"/>
      <c r="F14" s="342"/>
      <c r="G14" s="246"/>
      <c r="H14" s="246"/>
      <c r="I14" s="84"/>
      <c r="J14" s="342"/>
      <c r="K14" s="233">
        <v>0</v>
      </c>
      <c r="L14" s="233">
        <v>0</v>
      </c>
      <c r="M14" s="116"/>
      <c r="N14" s="60"/>
      <c r="O14" s="203"/>
      <c r="P14" s="203"/>
      <c r="Q14" s="84" t="s">
        <v>371</v>
      </c>
      <c r="R14" s="883" t="s">
        <v>517</v>
      </c>
      <c r="S14" s="883"/>
      <c r="T14" s="331">
        <v>30</v>
      </c>
      <c r="U14" s="331"/>
      <c r="V14" s="170"/>
      <c r="W14" s="342"/>
      <c r="X14" s="203"/>
      <c r="Y14" s="203"/>
      <c r="Z14" s="880"/>
      <c r="AA14" s="880"/>
      <c r="AB14" s="880"/>
      <c r="AC14" s="882"/>
      <c r="AD14" s="115"/>
    </row>
    <row r="15" spans="1:30" ht="21.95" customHeight="1">
      <c r="A15" s="142" t="s">
        <v>371</v>
      </c>
      <c r="B15" s="345" t="s">
        <v>520</v>
      </c>
      <c r="C15" s="196">
        <v>40</v>
      </c>
      <c r="D15" s="196"/>
      <c r="E15" s="84"/>
      <c r="F15" s="342"/>
      <c r="G15" s="246"/>
      <c r="H15" s="246"/>
      <c r="I15" s="84"/>
      <c r="J15" s="342"/>
      <c r="K15" s="233"/>
      <c r="L15" s="233"/>
      <c r="M15" s="116"/>
      <c r="N15" s="60"/>
      <c r="O15" s="203"/>
      <c r="P15" s="203"/>
      <c r="Q15" s="84" t="s">
        <v>371</v>
      </c>
      <c r="R15" s="883" t="s">
        <v>444</v>
      </c>
      <c r="S15" s="883"/>
      <c r="T15" s="331">
        <v>10</v>
      </c>
      <c r="U15" s="331"/>
      <c r="V15" s="170"/>
      <c r="W15" s="342"/>
      <c r="X15" s="203"/>
      <c r="Y15" s="203"/>
      <c r="Z15" s="84" t="s">
        <v>371</v>
      </c>
      <c r="AA15" s="342" t="s">
        <v>310</v>
      </c>
      <c r="AB15" s="331">
        <v>10</v>
      </c>
      <c r="AC15" s="212"/>
      <c r="AD15" s="117"/>
    </row>
    <row r="16" spans="1:30" ht="21.95" customHeight="1">
      <c r="A16" s="142" t="s">
        <v>371</v>
      </c>
      <c r="B16" s="345" t="s">
        <v>521</v>
      </c>
      <c r="C16" s="196">
        <v>10</v>
      </c>
      <c r="D16" s="196"/>
      <c r="E16" s="84"/>
      <c r="F16" s="342"/>
      <c r="G16" s="246"/>
      <c r="H16" s="246"/>
      <c r="I16" s="84"/>
      <c r="J16" s="342"/>
      <c r="K16" s="233"/>
      <c r="L16" s="233"/>
      <c r="M16" s="884" t="s">
        <v>158</v>
      </c>
      <c r="N16" s="884"/>
      <c r="O16" s="203">
        <f>SUM(O10:O11)</f>
        <v>30</v>
      </c>
      <c r="P16" s="203">
        <f>SUM(P10:P11)</f>
        <v>0</v>
      </c>
      <c r="Q16" s="84" t="s">
        <v>371</v>
      </c>
      <c r="R16" s="883" t="s">
        <v>519</v>
      </c>
      <c r="S16" s="883"/>
      <c r="T16" s="199">
        <v>10</v>
      </c>
      <c r="U16" s="199"/>
      <c r="V16" s="170"/>
      <c r="W16" s="342"/>
      <c r="X16" s="203"/>
      <c r="Y16" s="203"/>
      <c r="Z16" s="84"/>
      <c r="AA16" s="342"/>
      <c r="AB16" s="331"/>
      <c r="AC16" s="212"/>
      <c r="AD16" s="117"/>
    </row>
    <row r="17" spans="1:30" ht="21.95" customHeight="1">
      <c r="A17" s="142" t="s">
        <v>371</v>
      </c>
      <c r="B17" s="57" t="s">
        <v>522</v>
      </c>
      <c r="C17" s="196">
        <v>10</v>
      </c>
      <c r="D17" s="196"/>
      <c r="E17" s="84"/>
      <c r="F17" s="342"/>
      <c r="G17" s="194"/>
      <c r="H17" s="194"/>
      <c r="I17" s="84"/>
      <c r="J17" s="342"/>
      <c r="K17" s="233"/>
      <c r="L17" s="233"/>
      <c r="M17" s="880" t="s">
        <v>296</v>
      </c>
      <c r="N17" s="880"/>
      <c r="O17" s="880"/>
      <c r="P17" s="880"/>
      <c r="Q17" s="84"/>
      <c r="R17" s="883"/>
      <c r="S17" s="883"/>
      <c r="T17" s="203"/>
      <c r="U17" s="203"/>
      <c r="V17" s="885" t="s">
        <v>156</v>
      </c>
      <c r="W17" s="885"/>
      <c r="X17" s="203">
        <f>SUM(X10:X15)</f>
        <v>30</v>
      </c>
      <c r="Y17" s="203">
        <f>SUM(Y10:Y15)</f>
        <v>0</v>
      </c>
      <c r="Z17" s="884" t="s">
        <v>155</v>
      </c>
      <c r="AA17" s="884"/>
      <c r="AB17" s="211">
        <f>SUM(AB15)</f>
        <v>10</v>
      </c>
      <c r="AC17" s="222">
        <f>SUM(AC15)</f>
        <v>0</v>
      </c>
      <c r="AD17" s="117"/>
    </row>
    <row r="18" spans="1:30" ht="21.95" customHeight="1">
      <c r="A18" s="142" t="s">
        <v>371</v>
      </c>
      <c r="B18" s="57" t="s">
        <v>523</v>
      </c>
      <c r="C18" s="196">
        <v>10</v>
      </c>
      <c r="D18" s="196"/>
      <c r="E18" s="118"/>
      <c r="F18" s="60"/>
      <c r="G18" s="198"/>
      <c r="H18" s="198"/>
      <c r="I18" s="884" t="s">
        <v>158</v>
      </c>
      <c r="J18" s="884"/>
      <c r="K18" s="203">
        <f>SUM(K10:K12)</f>
        <v>50</v>
      </c>
      <c r="L18" s="331">
        <f>SUM(L10:L12)</f>
        <v>0</v>
      </c>
      <c r="M18" s="880"/>
      <c r="N18" s="880"/>
      <c r="O18" s="880"/>
      <c r="P18" s="880"/>
      <c r="Q18" s="84"/>
      <c r="R18" s="883"/>
      <c r="S18" s="883"/>
      <c r="T18" s="203"/>
      <c r="U18" s="203"/>
      <c r="V18" s="880" t="s">
        <v>314</v>
      </c>
      <c r="W18" s="880"/>
      <c r="X18" s="880"/>
      <c r="Y18" s="880"/>
      <c r="Z18" s="880" t="s">
        <v>298</v>
      </c>
      <c r="AA18" s="880"/>
      <c r="AB18" s="880"/>
      <c r="AC18" s="882"/>
      <c r="AD18" s="117"/>
    </row>
    <row r="19" spans="1:30" ht="21.95" customHeight="1">
      <c r="A19" s="142" t="s">
        <v>371</v>
      </c>
      <c r="B19" s="57" t="s">
        <v>870</v>
      </c>
      <c r="C19" s="196">
        <v>10</v>
      </c>
      <c r="D19" s="196"/>
      <c r="E19" s="885" t="s">
        <v>158</v>
      </c>
      <c r="F19" s="885"/>
      <c r="G19" s="198">
        <f>SUM(G10:G11)</f>
        <v>20</v>
      </c>
      <c r="H19" s="198">
        <f>SUM(H10:H11)</f>
        <v>0</v>
      </c>
      <c r="I19" s="880" t="s">
        <v>301</v>
      </c>
      <c r="J19" s="880"/>
      <c r="K19" s="880"/>
      <c r="L19" s="880"/>
      <c r="M19" s="84" t="s">
        <v>371</v>
      </c>
      <c r="N19" s="57" t="s">
        <v>58</v>
      </c>
      <c r="O19" s="331">
        <v>10</v>
      </c>
      <c r="P19" s="331"/>
      <c r="Q19" s="84"/>
      <c r="R19" s="883"/>
      <c r="S19" s="883"/>
      <c r="T19" s="203"/>
      <c r="U19" s="203"/>
      <c r="V19" s="880"/>
      <c r="W19" s="880"/>
      <c r="X19" s="880"/>
      <c r="Y19" s="880"/>
      <c r="Z19" s="880"/>
      <c r="AA19" s="880"/>
      <c r="AB19" s="880"/>
      <c r="AC19" s="882"/>
      <c r="AD19" s="117"/>
    </row>
    <row r="20" spans="1:30" ht="21.95" customHeight="1">
      <c r="A20" s="142" t="s">
        <v>371</v>
      </c>
      <c r="B20" s="57" t="s">
        <v>871</v>
      </c>
      <c r="C20" s="196">
        <v>10</v>
      </c>
      <c r="D20" s="196"/>
      <c r="E20" s="886" t="s">
        <v>261</v>
      </c>
      <c r="F20" s="886"/>
      <c r="G20" s="886"/>
      <c r="H20" s="886"/>
      <c r="I20" s="880"/>
      <c r="J20" s="880"/>
      <c r="K20" s="880"/>
      <c r="L20" s="880"/>
      <c r="M20" s="84" t="s">
        <v>371</v>
      </c>
      <c r="N20" s="57" t="s">
        <v>59</v>
      </c>
      <c r="O20" s="199">
        <v>10</v>
      </c>
      <c r="P20" s="199"/>
      <c r="Q20" s="884" t="s">
        <v>156</v>
      </c>
      <c r="R20" s="884"/>
      <c r="S20" s="884"/>
      <c r="T20" s="203">
        <f>SUM(T10:T16)</f>
        <v>100</v>
      </c>
      <c r="U20" s="203">
        <f>SUM(U10:U16)</f>
        <v>0</v>
      </c>
      <c r="V20" s="84" t="s">
        <v>371</v>
      </c>
      <c r="W20" s="342" t="s">
        <v>441</v>
      </c>
      <c r="X20" s="199">
        <v>20</v>
      </c>
      <c r="Y20" s="199"/>
      <c r="Z20" s="84" t="s">
        <v>371</v>
      </c>
      <c r="AA20" s="342" t="s">
        <v>524</v>
      </c>
      <c r="AB20" s="194">
        <v>10</v>
      </c>
      <c r="AC20" s="210"/>
      <c r="AD20" s="117"/>
    </row>
    <row r="21" spans="1:30" ht="21.95" customHeight="1">
      <c r="A21" s="142" t="s">
        <v>371</v>
      </c>
      <c r="B21" s="345" t="s">
        <v>526</v>
      </c>
      <c r="C21" s="196">
        <v>20</v>
      </c>
      <c r="D21" s="196"/>
      <c r="E21" s="886"/>
      <c r="F21" s="886"/>
      <c r="G21" s="886"/>
      <c r="H21" s="886"/>
      <c r="I21" s="84" t="s">
        <v>371</v>
      </c>
      <c r="J21" s="343" t="s">
        <v>22</v>
      </c>
      <c r="K21" s="331">
        <v>10</v>
      </c>
      <c r="L21" s="331"/>
      <c r="M21" s="84" t="s">
        <v>371</v>
      </c>
      <c r="N21" s="57" t="s">
        <v>60</v>
      </c>
      <c r="O21" s="199">
        <v>10</v>
      </c>
      <c r="P21" s="199"/>
      <c r="Q21" s="887" t="s">
        <v>275</v>
      </c>
      <c r="R21" s="887"/>
      <c r="S21" s="887"/>
      <c r="T21" s="887"/>
      <c r="U21" s="887"/>
      <c r="V21" s="84" t="s">
        <v>371</v>
      </c>
      <c r="W21" s="342" t="s">
        <v>439</v>
      </c>
      <c r="X21" s="331">
        <v>20</v>
      </c>
      <c r="Y21" s="331"/>
      <c r="Z21" s="84" t="s">
        <v>371</v>
      </c>
      <c r="AA21" s="57" t="s">
        <v>396</v>
      </c>
      <c r="AB21" s="194">
        <v>10</v>
      </c>
      <c r="AC21" s="210"/>
      <c r="AD21" s="117"/>
    </row>
    <row r="22" spans="1:30" ht="21.95" customHeight="1">
      <c r="A22" s="142" t="s">
        <v>371</v>
      </c>
      <c r="B22" s="345" t="s">
        <v>528</v>
      </c>
      <c r="C22" s="196">
        <v>20</v>
      </c>
      <c r="D22" s="196"/>
      <c r="E22" s="84" t="s">
        <v>371</v>
      </c>
      <c r="F22" s="62" t="s">
        <v>390</v>
      </c>
      <c r="G22" s="196">
        <v>60</v>
      </c>
      <c r="H22" s="194"/>
      <c r="I22" s="84" t="s">
        <v>371</v>
      </c>
      <c r="J22" s="343" t="s">
        <v>413</v>
      </c>
      <c r="K22" s="331">
        <v>10</v>
      </c>
      <c r="L22" s="331"/>
      <c r="M22" s="84" t="s">
        <v>371</v>
      </c>
      <c r="N22" s="57" t="s">
        <v>61</v>
      </c>
      <c r="O22" s="199">
        <v>10</v>
      </c>
      <c r="P22" s="199"/>
      <c r="Q22" s="887"/>
      <c r="R22" s="887"/>
      <c r="S22" s="887"/>
      <c r="T22" s="887"/>
      <c r="U22" s="887"/>
      <c r="V22" s="84"/>
      <c r="W22" s="342"/>
      <c r="X22" s="203">
        <v>0</v>
      </c>
      <c r="Y22" s="203">
        <v>0</v>
      </c>
      <c r="Z22" s="84" t="s">
        <v>371</v>
      </c>
      <c r="AA22" s="342" t="s">
        <v>525</v>
      </c>
      <c r="AB22" s="194">
        <v>10</v>
      </c>
      <c r="AC22" s="210"/>
      <c r="AD22" s="117"/>
    </row>
    <row r="23" spans="1:30" ht="21.95" customHeight="1">
      <c r="A23" s="142" t="s">
        <v>371</v>
      </c>
      <c r="B23" s="345" t="s">
        <v>529</v>
      </c>
      <c r="C23" s="196">
        <v>10</v>
      </c>
      <c r="D23" s="196"/>
      <c r="E23" s="84" t="s">
        <v>371</v>
      </c>
      <c r="F23" s="62" t="s">
        <v>391</v>
      </c>
      <c r="G23" s="196">
        <v>10</v>
      </c>
      <c r="H23" s="194"/>
      <c r="I23" s="84" t="s">
        <v>371</v>
      </c>
      <c r="J23" s="342" t="s">
        <v>24</v>
      </c>
      <c r="K23" s="331">
        <v>10</v>
      </c>
      <c r="L23" s="331"/>
      <c r="M23" s="84"/>
      <c r="N23" s="57"/>
      <c r="O23" s="203"/>
      <c r="P23" s="203"/>
      <c r="Q23" s="84" t="s">
        <v>371</v>
      </c>
      <c r="R23" s="884" t="s">
        <v>85</v>
      </c>
      <c r="S23" s="884"/>
      <c r="T23" s="331">
        <v>20</v>
      </c>
      <c r="U23" s="331"/>
      <c r="V23" s="170"/>
      <c r="W23" s="342"/>
      <c r="X23" s="203"/>
      <c r="Y23" s="203"/>
      <c r="Z23" s="84" t="s">
        <v>371</v>
      </c>
      <c r="AA23" s="57" t="s">
        <v>527</v>
      </c>
      <c r="AB23" s="194">
        <v>10</v>
      </c>
      <c r="AC23" s="210"/>
      <c r="AD23" s="117"/>
    </row>
    <row r="24" spans="1:30" ht="21.95" customHeight="1">
      <c r="A24" s="142" t="s">
        <v>371</v>
      </c>
      <c r="B24" s="345" t="s">
        <v>531</v>
      </c>
      <c r="C24" s="196">
        <v>20</v>
      </c>
      <c r="D24" s="196"/>
      <c r="E24" s="84" t="s">
        <v>371</v>
      </c>
      <c r="F24" s="62" t="s">
        <v>530</v>
      </c>
      <c r="G24" s="194">
        <v>10</v>
      </c>
      <c r="H24" s="194"/>
      <c r="I24" s="84" t="s">
        <v>371</v>
      </c>
      <c r="J24" s="343" t="s">
        <v>25</v>
      </c>
      <c r="K24" s="331">
        <v>10</v>
      </c>
      <c r="L24" s="203"/>
      <c r="M24" s="84"/>
      <c r="N24" s="57"/>
      <c r="O24" s="203"/>
      <c r="P24" s="203"/>
      <c r="Q24" s="84" t="s">
        <v>371</v>
      </c>
      <c r="R24" s="884" t="s">
        <v>86</v>
      </c>
      <c r="S24" s="884"/>
      <c r="T24" s="331">
        <v>10</v>
      </c>
      <c r="U24" s="331"/>
      <c r="V24" s="170"/>
      <c r="W24" s="342"/>
      <c r="X24" s="203"/>
      <c r="Y24" s="203"/>
      <c r="Z24" s="84"/>
      <c r="AA24" s="57"/>
      <c r="AB24" s="194"/>
      <c r="AC24" s="210"/>
      <c r="AD24" s="117"/>
    </row>
    <row r="25" spans="1:30" ht="21.95" customHeight="1">
      <c r="A25" s="142" t="s">
        <v>371</v>
      </c>
      <c r="B25" s="57" t="s">
        <v>532</v>
      </c>
      <c r="C25" s="196">
        <v>10</v>
      </c>
      <c r="D25" s="196"/>
      <c r="E25" s="84"/>
      <c r="F25" s="342"/>
      <c r="G25" s="198"/>
      <c r="H25" s="198"/>
      <c r="I25" s="84" t="s">
        <v>371</v>
      </c>
      <c r="J25" s="343" t="s">
        <v>26</v>
      </c>
      <c r="K25" s="199">
        <v>20</v>
      </c>
      <c r="L25" s="207"/>
      <c r="M25" s="118"/>
      <c r="N25" s="57"/>
      <c r="O25" s="199"/>
      <c r="P25" s="199"/>
      <c r="Q25" s="84" t="s">
        <v>371</v>
      </c>
      <c r="R25" s="883" t="s">
        <v>87</v>
      </c>
      <c r="S25" s="883"/>
      <c r="T25" s="331">
        <v>20</v>
      </c>
      <c r="U25" s="331"/>
      <c r="V25" s="170"/>
      <c r="W25" s="342"/>
      <c r="X25" s="203"/>
      <c r="Y25" s="203"/>
      <c r="Z25" s="884" t="s">
        <v>155</v>
      </c>
      <c r="AA25" s="884"/>
      <c r="AB25" s="202">
        <f>SUM(AB20:AB23)</f>
        <v>40</v>
      </c>
      <c r="AC25" s="213">
        <f>SUM(AC20:AC23)</f>
        <v>0</v>
      </c>
      <c r="AD25" s="117"/>
    </row>
    <row r="26" spans="1:30" ht="21.95" customHeight="1">
      <c r="A26" s="142" t="s">
        <v>371</v>
      </c>
      <c r="B26" s="57" t="s">
        <v>534</v>
      </c>
      <c r="C26" s="201" t="s">
        <v>938</v>
      </c>
      <c r="D26" s="196">
        <v>0</v>
      </c>
      <c r="E26" s="118"/>
      <c r="F26" s="342"/>
      <c r="G26" s="198"/>
      <c r="H26" s="198"/>
      <c r="I26" s="84" t="s">
        <v>371</v>
      </c>
      <c r="J26" s="343" t="s">
        <v>27</v>
      </c>
      <c r="K26" s="207">
        <v>10</v>
      </c>
      <c r="L26" s="207"/>
      <c r="M26" s="116"/>
      <c r="N26" s="60"/>
      <c r="O26" s="203"/>
      <c r="P26" s="203"/>
      <c r="Q26" s="84" t="s">
        <v>371</v>
      </c>
      <c r="R26" s="883" t="s">
        <v>88</v>
      </c>
      <c r="S26" s="883"/>
      <c r="T26" s="331">
        <v>10</v>
      </c>
      <c r="U26" s="331"/>
      <c r="V26" s="885" t="s">
        <v>156</v>
      </c>
      <c r="W26" s="885"/>
      <c r="X26" s="203">
        <f>SUM(X20:X24)</f>
        <v>40</v>
      </c>
      <c r="Y26" s="203">
        <f>SUM(Y20:Y24)</f>
        <v>0</v>
      </c>
      <c r="Z26" s="880" t="s">
        <v>263</v>
      </c>
      <c r="AA26" s="880"/>
      <c r="AB26" s="880"/>
      <c r="AC26" s="882"/>
      <c r="AD26" s="117"/>
    </row>
    <row r="27" spans="1:30" ht="21.95" customHeight="1">
      <c r="A27" s="142" t="s">
        <v>371</v>
      </c>
      <c r="B27" s="57" t="s">
        <v>535</v>
      </c>
      <c r="C27" s="196">
        <v>90</v>
      </c>
      <c r="D27" s="196"/>
      <c r="E27" s="118"/>
      <c r="F27" s="342"/>
      <c r="G27" s="198"/>
      <c r="H27" s="198"/>
      <c r="I27" s="119"/>
      <c r="J27" s="343"/>
      <c r="K27" s="203"/>
      <c r="L27" s="203"/>
      <c r="M27" s="884" t="s">
        <v>158</v>
      </c>
      <c r="N27" s="884"/>
      <c r="O27" s="203">
        <f>SUM(O19:O22)</f>
        <v>40</v>
      </c>
      <c r="P27" s="203">
        <f>SUM(P19:P23)</f>
        <v>0</v>
      </c>
      <c r="Q27" s="84" t="s">
        <v>371</v>
      </c>
      <c r="R27" s="884" t="s">
        <v>89</v>
      </c>
      <c r="S27" s="884"/>
      <c r="T27" s="199">
        <v>20</v>
      </c>
      <c r="U27" s="199"/>
      <c r="V27" s="880" t="s">
        <v>281</v>
      </c>
      <c r="W27" s="880"/>
      <c r="X27" s="880"/>
      <c r="Y27" s="880"/>
      <c r="Z27" s="880"/>
      <c r="AA27" s="880"/>
      <c r="AB27" s="880"/>
      <c r="AC27" s="882"/>
      <c r="AD27" s="117"/>
    </row>
    <row r="28" spans="1:30" ht="21.95" customHeight="1">
      <c r="A28" s="142" t="s">
        <v>371</v>
      </c>
      <c r="B28" s="57" t="s">
        <v>536</v>
      </c>
      <c r="C28" s="196">
        <v>50</v>
      </c>
      <c r="D28" s="196"/>
      <c r="E28" s="84"/>
      <c r="F28" s="342"/>
      <c r="G28" s="198"/>
      <c r="H28" s="198"/>
      <c r="I28" s="884" t="s">
        <v>158</v>
      </c>
      <c r="J28" s="884"/>
      <c r="K28" s="203">
        <f>SUM(K21:K26)</f>
        <v>70</v>
      </c>
      <c r="L28" s="203">
        <f>SUM(L21:L26)</f>
        <v>0</v>
      </c>
      <c r="M28" s="880" t="s">
        <v>251</v>
      </c>
      <c r="N28" s="880"/>
      <c r="O28" s="880"/>
      <c r="P28" s="880"/>
      <c r="Q28" s="84" t="s">
        <v>371</v>
      </c>
      <c r="R28" s="883" t="s">
        <v>91</v>
      </c>
      <c r="S28" s="883"/>
      <c r="T28" s="199">
        <v>10</v>
      </c>
      <c r="U28" s="199"/>
      <c r="V28" s="880"/>
      <c r="W28" s="880"/>
      <c r="X28" s="880"/>
      <c r="Y28" s="880"/>
      <c r="Z28" s="173" t="s">
        <v>368</v>
      </c>
      <c r="AA28" s="342" t="s">
        <v>533</v>
      </c>
      <c r="AB28" s="194">
        <v>40</v>
      </c>
      <c r="AC28" s="210"/>
      <c r="AD28" s="117"/>
    </row>
    <row r="29" spans="1:30" ht="21.95" customHeight="1">
      <c r="A29" s="142" t="s">
        <v>371</v>
      </c>
      <c r="B29" s="57" t="s">
        <v>778</v>
      </c>
      <c r="C29" s="196">
        <v>50</v>
      </c>
      <c r="D29" s="196"/>
      <c r="E29" s="118"/>
      <c r="F29" s="342"/>
      <c r="G29" s="198"/>
      <c r="H29" s="198"/>
      <c r="I29" s="880" t="s">
        <v>252</v>
      </c>
      <c r="J29" s="880"/>
      <c r="K29" s="880"/>
      <c r="L29" s="880"/>
      <c r="M29" s="880"/>
      <c r="N29" s="880"/>
      <c r="O29" s="880"/>
      <c r="P29" s="880"/>
      <c r="Q29" s="84" t="s">
        <v>371</v>
      </c>
      <c r="R29" s="883" t="s">
        <v>92</v>
      </c>
      <c r="S29" s="883"/>
      <c r="T29" s="199">
        <v>10</v>
      </c>
      <c r="U29" s="199"/>
      <c r="V29" s="84" t="s">
        <v>371</v>
      </c>
      <c r="W29" s="342" t="s">
        <v>372</v>
      </c>
      <c r="X29" s="331">
        <v>40</v>
      </c>
      <c r="Y29" s="331"/>
      <c r="Z29" s="174"/>
      <c r="AA29" s="342"/>
      <c r="AB29" s="194"/>
      <c r="AC29" s="210"/>
      <c r="AD29" s="117"/>
    </row>
    <row r="30" spans="1:30" ht="21.95" customHeight="1">
      <c r="A30" s="142" t="s">
        <v>371</v>
      </c>
      <c r="B30" s="57" t="s">
        <v>808</v>
      </c>
      <c r="C30" s="196">
        <v>30</v>
      </c>
      <c r="D30" s="196"/>
      <c r="E30" s="118"/>
      <c r="F30" s="342"/>
      <c r="G30" s="198"/>
      <c r="H30" s="198"/>
      <c r="I30" s="880"/>
      <c r="J30" s="880"/>
      <c r="K30" s="880"/>
      <c r="L30" s="880"/>
      <c r="M30" s="84" t="s">
        <v>371</v>
      </c>
      <c r="N30" s="57" t="s">
        <v>242</v>
      </c>
      <c r="O30" s="199">
        <v>50</v>
      </c>
      <c r="P30" s="199"/>
      <c r="Q30" s="84" t="s">
        <v>371</v>
      </c>
      <c r="R30" s="888" t="s">
        <v>537</v>
      </c>
      <c r="S30" s="888"/>
      <c r="T30" s="199">
        <v>10</v>
      </c>
      <c r="U30" s="199"/>
      <c r="V30" s="84" t="s">
        <v>371</v>
      </c>
      <c r="W30" s="342" t="s">
        <v>376</v>
      </c>
      <c r="X30" s="331">
        <v>10</v>
      </c>
      <c r="Y30" s="331"/>
      <c r="Z30" s="884" t="s">
        <v>155</v>
      </c>
      <c r="AA30" s="884"/>
      <c r="AB30" s="202">
        <f>SUM(AB28)</f>
        <v>40</v>
      </c>
      <c r="AC30" s="213">
        <f>SUM(AC28)</f>
        <v>0</v>
      </c>
      <c r="AD30" s="117"/>
    </row>
    <row r="31" spans="1:30" ht="21.95" customHeight="1">
      <c r="A31" s="142" t="s">
        <v>371</v>
      </c>
      <c r="B31" s="57" t="s">
        <v>809</v>
      </c>
      <c r="C31" s="196">
        <v>20</v>
      </c>
      <c r="D31" s="196"/>
      <c r="E31" s="118"/>
      <c r="F31" s="342"/>
      <c r="G31" s="194"/>
      <c r="H31" s="194"/>
      <c r="I31" s="84" t="s">
        <v>371</v>
      </c>
      <c r="J31" s="343" t="s">
        <v>28</v>
      </c>
      <c r="K31" s="199">
        <v>10</v>
      </c>
      <c r="L31" s="199"/>
      <c r="M31" s="84" t="s">
        <v>371</v>
      </c>
      <c r="N31" s="57" t="s">
        <v>236</v>
      </c>
      <c r="O31" s="199">
        <v>10</v>
      </c>
      <c r="P31" s="207"/>
      <c r="Q31" s="84"/>
      <c r="R31" s="883"/>
      <c r="S31" s="883"/>
      <c r="T31" s="247"/>
      <c r="U31" s="247"/>
      <c r="V31" s="84" t="s">
        <v>371</v>
      </c>
      <c r="W31" s="342" t="s">
        <v>379</v>
      </c>
      <c r="X31" s="331">
        <v>40</v>
      </c>
      <c r="Y31" s="331"/>
      <c r="Z31" s="880" t="s">
        <v>239</v>
      </c>
      <c r="AA31" s="880"/>
      <c r="AB31" s="880"/>
      <c r="AC31" s="882"/>
      <c r="AD31" s="117"/>
    </row>
    <row r="32" spans="1:30" ht="21.95" customHeight="1">
      <c r="A32" s="142" t="s">
        <v>371</v>
      </c>
      <c r="B32" s="57" t="s">
        <v>810</v>
      </c>
      <c r="C32" s="196">
        <v>10</v>
      </c>
      <c r="D32" s="196"/>
      <c r="E32" s="885" t="s">
        <v>158</v>
      </c>
      <c r="F32" s="885"/>
      <c r="G32" s="198">
        <f>SUM(G22:G24)</f>
        <v>80</v>
      </c>
      <c r="H32" s="198">
        <f>SUM(H22:H24)</f>
        <v>0</v>
      </c>
      <c r="I32" s="84" t="s">
        <v>371</v>
      </c>
      <c r="J32" s="343" t="s">
        <v>29</v>
      </c>
      <c r="K32" s="199">
        <v>20</v>
      </c>
      <c r="L32" s="331"/>
      <c r="M32" s="120"/>
      <c r="N32" s="57"/>
      <c r="O32" s="199"/>
      <c r="P32" s="199"/>
      <c r="Q32" s="84"/>
      <c r="R32" s="888"/>
      <c r="S32" s="888"/>
      <c r="T32" s="201"/>
      <c r="U32" s="201"/>
      <c r="V32" s="84" t="s">
        <v>371</v>
      </c>
      <c r="W32" s="342" t="s">
        <v>383</v>
      </c>
      <c r="X32" s="331">
        <v>20</v>
      </c>
      <c r="Y32" s="331"/>
      <c r="Z32" s="880"/>
      <c r="AA32" s="880"/>
      <c r="AB32" s="880"/>
      <c r="AC32" s="882"/>
      <c r="AD32" s="117"/>
    </row>
    <row r="33" spans="1:32" ht="21.95" customHeight="1">
      <c r="A33" s="142" t="s">
        <v>371</v>
      </c>
      <c r="B33" s="57" t="s">
        <v>780</v>
      </c>
      <c r="C33" s="196">
        <v>10</v>
      </c>
      <c r="D33" s="196"/>
      <c r="E33" s="880" t="s">
        <v>224</v>
      </c>
      <c r="F33" s="880"/>
      <c r="G33" s="880"/>
      <c r="H33" s="880"/>
      <c r="I33" s="84"/>
      <c r="J33" s="343"/>
      <c r="K33" s="331"/>
      <c r="L33" s="331"/>
      <c r="M33" s="170"/>
      <c r="N33" s="57"/>
      <c r="O33" s="199"/>
      <c r="P33" s="199"/>
      <c r="Q33" s="84"/>
      <c r="R33" s="883"/>
      <c r="S33" s="883"/>
      <c r="T33" s="203"/>
      <c r="U33" s="203"/>
      <c r="V33" s="84" t="s">
        <v>781</v>
      </c>
      <c r="W33" s="57" t="s">
        <v>824</v>
      </c>
      <c r="X33" s="199">
        <v>10</v>
      </c>
      <c r="Y33" s="199"/>
      <c r="Z33" s="173" t="s">
        <v>368</v>
      </c>
      <c r="AA33" s="342" t="s">
        <v>538</v>
      </c>
      <c r="AB33" s="194">
        <v>10</v>
      </c>
      <c r="AC33" s="213"/>
      <c r="AD33" s="117"/>
    </row>
    <row r="34" spans="1:32" ht="21.95" customHeight="1">
      <c r="A34" s="142" t="s">
        <v>371</v>
      </c>
      <c r="B34" s="57" t="s">
        <v>811</v>
      </c>
      <c r="C34" s="196">
        <v>10</v>
      </c>
      <c r="D34" s="196"/>
      <c r="E34" s="880"/>
      <c r="F34" s="880"/>
      <c r="G34" s="880"/>
      <c r="H34" s="880"/>
      <c r="I34" s="884" t="s">
        <v>158</v>
      </c>
      <c r="J34" s="884"/>
      <c r="K34" s="203">
        <f>SUM(K31:K32)</f>
        <v>30</v>
      </c>
      <c r="L34" s="203">
        <f>SUM(L31:L32)</f>
        <v>0</v>
      </c>
      <c r="M34" s="884" t="s">
        <v>158</v>
      </c>
      <c r="N34" s="884"/>
      <c r="O34" s="203">
        <f>SUM(O30:O31)</f>
        <v>60</v>
      </c>
      <c r="P34" s="203">
        <f>SUM(P30:P31)</f>
        <v>0</v>
      </c>
      <c r="Q34" s="84"/>
      <c r="R34" s="883"/>
      <c r="S34" s="883"/>
      <c r="T34" s="203"/>
      <c r="U34" s="203"/>
      <c r="V34" s="84" t="s">
        <v>371</v>
      </c>
      <c r="W34" s="342" t="s">
        <v>539</v>
      </c>
      <c r="X34" s="331">
        <v>10</v>
      </c>
      <c r="Y34" s="331"/>
      <c r="Z34" s="84"/>
      <c r="AA34" s="342"/>
      <c r="AB34" s="202">
        <v>0</v>
      </c>
      <c r="AC34" s="213"/>
      <c r="AD34" s="117"/>
    </row>
    <row r="35" spans="1:32" ht="21.95" customHeight="1">
      <c r="A35" s="142" t="s">
        <v>371</v>
      </c>
      <c r="B35" s="57" t="s">
        <v>812</v>
      </c>
      <c r="C35" s="196">
        <v>10</v>
      </c>
      <c r="D35" s="196"/>
      <c r="E35" s="84" t="s">
        <v>371</v>
      </c>
      <c r="F35" s="342" t="s">
        <v>540</v>
      </c>
      <c r="G35" s="194">
        <v>20</v>
      </c>
      <c r="H35" s="194"/>
      <c r="I35" s="880" t="s">
        <v>221</v>
      </c>
      <c r="J35" s="889"/>
      <c r="K35" s="889"/>
      <c r="L35" s="889"/>
      <c r="M35" s="880" t="s">
        <v>220</v>
      </c>
      <c r="N35" s="880"/>
      <c r="O35" s="880"/>
      <c r="P35" s="880"/>
      <c r="Q35" s="84"/>
      <c r="R35" s="883"/>
      <c r="S35" s="883"/>
      <c r="T35" s="203"/>
      <c r="U35" s="203"/>
      <c r="V35" s="84" t="s">
        <v>371</v>
      </c>
      <c r="W35" s="342" t="s">
        <v>869</v>
      </c>
      <c r="X35" s="199">
        <v>10</v>
      </c>
      <c r="Y35" s="199"/>
      <c r="Z35" s="884" t="s">
        <v>155</v>
      </c>
      <c r="AA35" s="884"/>
      <c r="AB35" s="202">
        <f>SUM(AB33)</f>
        <v>10</v>
      </c>
      <c r="AC35" s="213">
        <f>SUM(AC33)</f>
        <v>0</v>
      </c>
      <c r="AD35" s="117"/>
    </row>
    <row r="36" spans="1:32" ht="21.95" customHeight="1">
      <c r="A36" s="142" t="s">
        <v>371</v>
      </c>
      <c r="B36" s="57" t="s">
        <v>813</v>
      </c>
      <c r="C36" s="196">
        <v>30</v>
      </c>
      <c r="D36" s="196"/>
      <c r="E36" s="84"/>
      <c r="F36" s="342"/>
      <c r="G36" s="194"/>
      <c r="H36" s="194"/>
      <c r="I36" s="889"/>
      <c r="J36" s="889"/>
      <c r="K36" s="889"/>
      <c r="L36" s="889"/>
      <c r="M36" s="880"/>
      <c r="N36" s="880"/>
      <c r="O36" s="880"/>
      <c r="P36" s="880"/>
      <c r="Q36" s="84"/>
      <c r="R36" s="883"/>
      <c r="S36" s="883"/>
      <c r="T36" s="203"/>
      <c r="U36" s="203"/>
      <c r="V36" s="84" t="s">
        <v>371</v>
      </c>
      <c r="W36" s="342" t="s">
        <v>393</v>
      </c>
      <c r="X36" s="331">
        <v>10</v>
      </c>
      <c r="Y36" s="331"/>
      <c r="Z36" s="84"/>
      <c r="AA36" s="342"/>
      <c r="AB36" s="63"/>
      <c r="AC36" s="64"/>
      <c r="AD36" s="117"/>
    </row>
    <row r="37" spans="1:32" ht="21.95" customHeight="1">
      <c r="A37" s="142" t="s">
        <v>371</v>
      </c>
      <c r="B37" s="57" t="s">
        <v>872</v>
      </c>
      <c r="C37" s="196">
        <v>10</v>
      </c>
      <c r="D37" s="196"/>
      <c r="E37" s="84"/>
      <c r="F37" s="342"/>
      <c r="G37" s="194"/>
      <c r="H37" s="194"/>
      <c r="I37" s="84" t="s">
        <v>371</v>
      </c>
      <c r="J37" s="342" t="s">
        <v>541</v>
      </c>
      <c r="K37" s="331">
        <v>40</v>
      </c>
      <c r="L37" s="331"/>
      <c r="M37" s="84" t="s">
        <v>371</v>
      </c>
      <c r="N37" s="57" t="s">
        <v>213</v>
      </c>
      <c r="O37" s="199">
        <v>70</v>
      </c>
      <c r="P37" s="199"/>
      <c r="Q37" s="84"/>
      <c r="R37" s="883"/>
      <c r="S37" s="883"/>
      <c r="T37" s="203"/>
      <c r="U37" s="203"/>
      <c r="V37" s="84"/>
      <c r="W37" s="342"/>
      <c r="X37" s="203"/>
      <c r="Y37" s="203"/>
      <c r="Z37" s="84"/>
      <c r="AA37" s="342"/>
      <c r="AB37" s="63"/>
      <c r="AC37" s="64"/>
      <c r="AD37" s="117"/>
    </row>
    <row r="38" spans="1:32" ht="21.95" customHeight="1">
      <c r="A38" s="142" t="s">
        <v>371</v>
      </c>
      <c r="B38" s="57" t="s">
        <v>787</v>
      </c>
      <c r="C38" s="196">
        <v>10</v>
      </c>
      <c r="D38" s="196"/>
      <c r="E38" s="84"/>
      <c r="F38" s="342"/>
      <c r="G38" s="194"/>
      <c r="H38" s="194"/>
      <c r="I38" s="84" t="s">
        <v>371</v>
      </c>
      <c r="J38" s="342" t="s">
        <v>31</v>
      </c>
      <c r="K38" s="199">
        <v>50</v>
      </c>
      <c r="L38" s="331"/>
      <c r="M38" s="84" t="s">
        <v>371</v>
      </c>
      <c r="N38" s="57" t="s">
        <v>208</v>
      </c>
      <c r="O38" s="199">
        <v>30</v>
      </c>
      <c r="P38" s="199"/>
      <c r="Q38" s="84"/>
      <c r="R38" s="883"/>
      <c r="S38" s="883"/>
      <c r="T38" s="203"/>
      <c r="U38" s="203"/>
      <c r="V38" s="84"/>
      <c r="W38" s="121"/>
      <c r="X38" s="203">
        <v>0</v>
      </c>
      <c r="Y38" s="203">
        <v>0</v>
      </c>
      <c r="Z38" s="84"/>
      <c r="AA38" s="342"/>
      <c r="AB38" s="63"/>
      <c r="AC38" s="64"/>
      <c r="AD38" s="117"/>
    </row>
    <row r="39" spans="1:32" ht="21.95" customHeight="1">
      <c r="A39" s="142" t="s">
        <v>825</v>
      </c>
      <c r="B39" s="345" t="s">
        <v>826</v>
      </c>
      <c r="C39" s="196">
        <v>10</v>
      </c>
      <c r="D39" s="196"/>
      <c r="E39" s="84"/>
      <c r="F39" s="342"/>
      <c r="G39" s="194"/>
      <c r="H39" s="194"/>
      <c r="I39" s="84" t="s">
        <v>371</v>
      </c>
      <c r="J39" s="342" t="s">
        <v>32</v>
      </c>
      <c r="K39" s="199">
        <v>10</v>
      </c>
      <c r="L39" s="199"/>
      <c r="M39" s="84" t="s">
        <v>371</v>
      </c>
      <c r="N39" s="57" t="s">
        <v>203</v>
      </c>
      <c r="O39" s="199">
        <v>30</v>
      </c>
      <c r="P39" s="203"/>
      <c r="Q39" s="119"/>
      <c r="R39" s="883"/>
      <c r="S39" s="883"/>
      <c r="T39" s="203"/>
      <c r="U39" s="203"/>
      <c r="V39" s="84"/>
      <c r="W39" s="342"/>
      <c r="X39" s="203"/>
      <c r="Y39" s="203"/>
      <c r="Z39" s="84"/>
      <c r="AA39" s="342"/>
      <c r="AB39" s="63"/>
      <c r="AC39" s="64"/>
      <c r="AD39" s="117"/>
    </row>
    <row r="40" spans="1:32" ht="21.95" customHeight="1">
      <c r="A40" s="142" t="s">
        <v>371</v>
      </c>
      <c r="B40" s="57" t="s">
        <v>776</v>
      </c>
      <c r="C40" s="196">
        <v>30</v>
      </c>
      <c r="D40" s="196"/>
      <c r="E40" s="118"/>
      <c r="F40" s="342"/>
      <c r="G40" s="194"/>
      <c r="H40" s="194"/>
      <c r="I40" s="84" t="s">
        <v>371</v>
      </c>
      <c r="J40" s="342" t="s">
        <v>552</v>
      </c>
      <c r="K40" s="199">
        <v>10</v>
      </c>
      <c r="L40" s="199"/>
      <c r="M40" s="84" t="s">
        <v>371</v>
      </c>
      <c r="N40" s="57" t="s">
        <v>737</v>
      </c>
      <c r="O40" s="199">
        <v>10</v>
      </c>
      <c r="P40" s="199"/>
      <c r="Q40" s="884" t="s">
        <v>156</v>
      </c>
      <c r="R40" s="884"/>
      <c r="S40" s="884"/>
      <c r="T40" s="207">
        <f>SUM(T23:T30)</f>
        <v>110</v>
      </c>
      <c r="U40" s="207">
        <f>SUM(U23:U30)</f>
        <v>0</v>
      </c>
      <c r="V40" s="170"/>
      <c r="W40" s="342"/>
      <c r="X40" s="203"/>
      <c r="Y40" s="203"/>
      <c r="Z40" s="84"/>
      <c r="AA40" s="342"/>
      <c r="AB40" s="63"/>
      <c r="AC40" s="64"/>
      <c r="AD40" s="117"/>
    </row>
    <row r="41" spans="1:32" ht="21.95" customHeight="1">
      <c r="A41" s="142" t="s">
        <v>371</v>
      </c>
      <c r="B41" s="57" t="s">
        <v>775</v>
      </c>
      <c r="C41" s="196">
        <v>20</v>
      </c>
      <c r="D41" s="196"/>
      <c r="E41" s="885" t="s">
        <v>158</v>
      </c>
      <c r="F41" s="885"/>
      <c r="G41" s="202">
        <f>SUM(G35)</f>
        <v>20</v>
      </c>
      <c r="H41" s="194">
        <f>SUM(H35)</f>
        <v>0</v>
      </c>
      <c r="I41" s="84" t="s">
        <v>371</v>
      </c>
      <c r="J41" s="342" t="s">
        <v>34</v>
      </c>
      <c r="K41" s="204">
        <v>10</v>
      </c>
      <c r="L41" s="204"/>
      <c r="M41" s="84" t="s">
        <v>371</v>
      </c>
      <c r="N41" s="57" t="s">
        <v>194</v>
      </c>
      <c r="O41" s="238">
        <v>10</v>
      </c>
      <c r="P41" s="207"/>
      <c r="Q41" s="887" t="s">
        <v>212</v>
      </c>
      <c r="R41" s="887"/>
      <c r="S41" s="887"/>
      <c r="T41" s="887"/>
      <c r="U41" s="887"/>
      <c r="V41" s="885" t="s">
        <v>156</v>
      </c>
      <c r="W41" s="885"/>
      <c r="X41" s="202">
        <f>SUM(X29:X36)</f>
        <v>150</v>
      </c>
      <c r="Y41" s="202">
        <f>SUM(Y29:Y36)</f>
        <v>0</v>
      </c>
      <c r="Z41" s="84"/>
      <c r="AA41" s="342"/>
      <c r="AB41" s="63"/>
      <c r="AC41" s="64"/>
      <c r="AD41" s="117"/>
      <c r="AE41" s="67"/>
      <c r="AF41" s="16"/>
    </row>
    <row r="42" spans="1:32" ht="21.95" customHeight="1">
      <c r="A42" s="142" t="s">
        <v>371</v>
      </c>
      <c r="B42" s="57" t="s">
        <v>814</v>
      </c>
      <c r="C42" s="196">
        <v>30</v>
      </c>
      <c r="D42" s="196"/>
      <c r="E42" s="880" t="s">
        <v>200</v>
      </c>
      <c r="F42" s="880"/>
      <c r="G42" s="880"/>
      <c r="H42" s="880"/>
      <c r="I42" s="84" t="s">
        <v>371</v>
      </c>
      <c r="J42" s="342" t="s">
        <v>35</v>
      </c>
      <c r="K42" s="199">
        <v>20</v>
      </c>
      <c r="L42" s="199"/>
      <c r="M42" s="84"/>
      <c r="N42" s="57"/>
      <c r="O42" s="203"/>
      <c r="P42" s="203"/>
      <c r="Q42" s="887"/>
      <c r="R42" s="887"/>
      <c r="S42" s="887"/>
      <c r="T42" s="887"/>
      <c r="U42" s="887"/>
      <c r="V42" s="880" t="s">
        <v>207</v>
      </c>
      <c r="W42" s="880"/>
      <c r="X42" s="880"/>
      <c r="Y42" s="880"/>
      <c r="Z42" s="84"/>
      <c r="AA42" s="342"/>
      <c r="AB42" s="63"/>
      <c r="AC42" s="64"/>
      <c r="AD42" s="117"/>
    </row>
    <row r="43" spans="1:32" ht="21.95" customHeight="1">
      <c r="A43" s="142" t="s">
        <v>371</v>
      </c>
      <c r="B43" s="57" t="s">
        <v>815</v>
      </c>
      <c r="C43" s="196">
        <v>10</v>
      </c>
      <c r="D43" s="196"/>
      <c r="E43" s="880"/>
      <c r="F43" s="880"/>
      <c r="G43" s="880"/>
      <c r="H43" s="880"/>
      <c r="I43" s="84" t="s">
        <v>371</v>
      </c>
      <c r="J43" s="342" t="s">
        <v>176</v>
      </c>
      <c r="K43" s="199">
        <v>10</v>
      </c>
      <c r="L43" s="199"/>
      <c r="M43" s="119"/>
      <c r="N43" s="57"/>
      <c r="O43" s="203"/>
      <c r="P43" s="203"/>
      <c r="Q43" s="84" t="s">
        <v>371</v>
      </c>
      <c r="R43" s="884" t="s">
        <v>433</v>
      </c>
      <c r="S43" s="884"/>
      <c r="T43" s="199">
        <v>10</v>
      </c>
      <c r="U43" s="331"/>
      <c r="V43" s="880"/>
      <c r="W43" s="880"/>
      <c r="X43" s="880"/>
      <c r="Y43" s="880"/>
      <c r="Z43" s="84"/>
      <c r="AA43" s="342"/>
      <c r="AB43" s="63"/>
      <c r="AC43" s="64"/>
      <c r="AD43" s="117"/>
    </row>
    <row r="44" spans="1:32" ht="21.95" customHeight="1">
      <c r="A44" s="142" t="s">
        <v>371</v>
      </c>
      <c r="B44" s="57" t="s">
        <v>816</v>
      </c>
      <c r="C44" s="196">
        <v>20</v>
      </c>
      <c r="D44" s="196"/>
      <c r="E44" s="84" t="s">
        <v>371</v>
      </c>
      <c r="F44" s="342" t="s">
        <v>434</v>
      </c>
      <c r="G44" s="194">
        <v>10</v>
      </c>
      <c r="H44" s="194"/>
      <c r="I44" s="84"/>
      <c r="J44" s="342"/>
      <c r="K44" s="199"/>
      <c r="L44" s="199"/>
      <c r="M44" s="884" t="s">
        <v>158</v>
      </c>
      <c r="N44" s="884"/>
      <c r="O44" s="203">
        <f>SUM(O37:O41)</f>
        <v>150</v>
      </c>
      <c r="P44" s="203">
        <f>SUM(P37:P41)</f>
        <v>0</v>
      </c>
      <c r="Q44" s="84"/>
      <c r="R44" s="884"/>
      <c r="S44" s="884"/>
      <c r="T44" s="203"/>
      <c r="U44" s="203"/>
      <c r="V44" s="84" t="s">
        <v>371</v>
      </c>
      <c r="W44" s="342" t="s">
        <v>122</v>
      </c>
      <c r="X44" s="194">
        <v>10</v>
      </c>
      <c r="Y44" s="194"/>
      <c r="Z44" s="614" t="s">
        <v>543</v>
      </c>
      <c r="AA44" s="614"/>
      <c r="AB44" s="250">
        <f>SUM(C10:C10)</f>
        <v>40</v>
      </c>
      <c r="AC44" s="251">
        <f>SUM(D10:D10)</f>
        <v>0</v>
      </c>
      <c r="AD44" s="117"/>
    </row>
    <row r="45" spans="1:32" ht="21.95" customHeight="1">
      <c r="A45" s="142" t="s">
        <v>371</v>
      </c>
      <c r="B45" s="57" t="s">
        <v>817</v>
      </c>
      <c r="C45" s="196">
        <v>60</v>
      </c>
      <c r="D45" s="196"/>
      <c r="E45" s="84" t="s">
        <v>371</v>
      </c>
      <c r="F45" s="342" t="s">
        <v>436</v>
      </c>
      <c r="G45" s="194">
        <v>10</v>
      </c>
      <c r="H45" s="194"/>
      <c r="I45" s="84"/>
      <c r="J45" s="342"/>
      <c r="K45" s="199"/>
      <c r="L45" s="199"/>
      <c r="M45" s="880" t="s">
        <v>542</v>
      </c>
      <c r="N45" s="880"/>
      <c r="O45" s="880"/>
      <c r="P45" s="880"/>
      <c r="Q45" s="884" t="s">
        <v>156</v>
      </c>
      <c r="R45" s="884"/>
      <c r="S45" s="884"/>
      <c r="T45" s="207">
        <f>SUM(T43)</f>
        <v>10</v>
      </c>
      <c r="U45" s="207">
        <f>SUM(U43)</f>
        <v>0</v>
      </c>
      <c r="V45" s="84" t="s">
        <v>371</v>
      </c>
      <c r="W45" s="342" t="s">
        <v>123</v>
      </c>
      <c r="X45" s="194">
        <v>10</v>
      </c>
      <c r="Y45" s="194"/>
      <c r="Z45" s="614" t="s">
        <v>544</v>
      </c>
      <c r="AA45" s="614"/>
      <c r="AB45" s="211">
        <f>SUM(C12:C51)</f>
        <v>790</v>
      </c>
      <c r="AC45" s="222">
        <f>SUM(D12:D51)</f>
        <v>0</v>
      </c>
      <c r="AD45" s="117"/>
    </row>
    <row r="46" spans="1:32" ht="21.95" customHeight="1">
      <c r="A46" s="142" t="s">
        <v>371</v>
      </c>
      <c r="B46" s="57" t="s">
        <v>818</v>
      </c>
      <c r="C46" s="196">
        <v>20</v>
      </c>
      <c r="D46" s="196"/>
      <c r="E46" s="84" t="s">
        <v>371</v>
      </c>
      <c r="F46" s="342" t="s">
        <v>177</v>
      </c>
      <c r="G46" s="331">
        <v>10</v>
      </c>
      <c r="H46" s="331"/>
      <c r="I46" s="84"/>
      <c r="J46" s="342"/>
      <c r="K46" s="199"/>
      <c r="L46" s="199"/>
      <c r="M46" s="880"/>
      <c r="N46" s="880"/>
      <c r="O46" s="880"/>
      <c r="P46" s="880"/>
      <c r="Q46" s="880" t="s">
        <v>189</v>
      </c>
      <c r="R46" s="880"/>
      <c r="S46" s="880"/>
      <c r="T46" s="880"/>
      <c r="U46" s="880"/>
      <c r="V46" s="84" t="s">
        <v>371</v>
      </c>
      <c r="W46" s="342" t="s">
        <v>127</v>
      </c>
      <c r="X46" s="331">
        <v>10</v>
      </c>
      <c r="Y46" s="331"/>
      <c r="Z46" s="614"/>
      <c r="AA46" s="614"/>
      <c r="AB46" s="202"/>
      <c r="AC46" s="213"/>
      <c r="AD46" s="117"/>
    </row>
    <row r="47" spans="1:32" ht="21.95" customHeight="1">
      <c r="A47" s="142" t="s">
        <v>371</v>
      </c>
      <c r="B47" s="57" t="s">
        <v>774</v>
      </c>
      <c r="C47" s="196">
        <v>10</v>
      </c>
      <c r="D47" s="196"/>
      <c r="E47" s="84"/>
      <c r="F47" s="342"/>
      <c r="G47" s="202"/>
      <c r="H47" s="202"/>
      <c r="I47" s="84"/>
      <c r="J47" s="342"/>
      <c r="K47" s="199"/>
      <c r="L47" s="199"/>
      <c r="M47" s="84" t="s">
        <v>371</v>
      </c>
      <c r="N47" s="57" t="s">
        <v>545</v>
      </c>
      <c r="O47" s="331">
        <v>10</v>
      </c>
      <c r="P47" s="331"/>
      <c r="Q47" s="880"/>
      <c r="R47" s="880"/>
      <c r="S47" s="880"/>
      <c r="T47" s="880"/>
      <c r="U47" s="880"/>
      <c r="V47" s="84"/>
      <c r="W47" s="342"/>
      <c r="X47" s="202"/>
      <c r="Y47" s="202"/>
      <c r="Z47" s="614" t="s">
        <v>546</v>
      </c>
      <c r="AA47" s="614"/>
      <c r="AB47" s="202">
        <f>SUM(T50)</f>
        <v>10</v>
      </c>
      <c r="AC47" s="213">
        <f>SUM(U50)</f>
        <v>0</v>
      </c>
      <c r="AD47" s="117"/>
    </row>
    <row r="48" spans="1:32" ht="21.95" customHeight="1">
      <c r="A48" s="142" t="s">
        <v>371</v>
      </c>
      <c r="B48" s="57" t="s">
        <v>773</v>
      </c>
      <c r="C48" s="196">
        <v>10</v>
      </c>
      <c r="D48" s="196"/>
      <c r="E48" s="84"/>
      <c r="F48" s="342"/>
      <c r="G48" s="202"/>
      <c r="H48" s="202"/>
      <c r="I48" s="84"/>
      <c r="J48" s="342"/>
      <c r="K48" s="199"/>
      <c r="L48" s="199"/>
      <c r="M48" s="84" t="s">
        <v>371</v>
      </c>
      <c r="N48" s="57" t="s">
        <v>426</v>
      </c>
      <c r="O48" s="331">
        <v>10</v>
      </c>
      <c r="P48" s="331"/>
      <c r="Q48" s="84" t="s">
        <v>371</v>
      </c>
      <c r="R48" s="884" t="s">
        <v>405</v>
      </c>
      <c r="S48" s="884"/>
      <c r="T48" s="331">
        <v>20</v>
      </c>
      <c r="U48" s="331"/>
      <c r="V48" s="84"/>
      <c r="W48" s="342"/>
      <c r="X48" s="202"/>
      <c r="Y48" s="202"/>
      <c r="Z48" s="614" t="s">
        <v>547</v>
      </c>
      <c r="AA48" s="614"/>
      <c r="AB48" s="202">
        <f>SUM(G19,G32,G41,G52,K18,K28,K34,K52,O16,O27,O34,O44,O52,T20,T40,T45,T48:T49,X17,X26,X41,X52,AB12,AB17,AB25)</f>
        <v>1330</v>
      </c>
      <c r="AC48" s="213">
        <f>SUM(H19,H32,H41,H52,L18,L28,L34,L52,P16,P27,P34,P44,P52,U20,U40,U45,U48:U49,Y17,Y26,Y41,Y52,AC12,AC17,AC25)</f>
        <v>0</v>
      </c>
      <c r="AD48" s="117"/>
    </row>
    <row r="49" spans="1:30" ht="21.95" customHeight="1">
      <c r="A49" s="142" t="s">
        <v>371</v>
      </c>
      <c r="B49" s="57" t="s">
        <v>782</v>
      </c>
      <c r="C49" s="196">
        <v>10</v>
      </c>
      <c r="D49" s="196"/>
      <c r="E49" s="84"/>
      <c r="F49" s="342"/>
      <c r="G49" s="202"/>
      <c r="H49" s="202"/>
      <c r="I49" s="84"/>
      <c r="J49" s="342"/>
      <c r="K49" s="199"/>
      <c r="L49" s="199"/>
      <c r="M49" s="84"/>
      <c r="N49" s="57"/>
      <c r="O49" s="199"/>
      <c r="P49" s="199"/>
      <c r="Q49" s="84" t="s">
        <v>371</v>
      </c>
      <c r="R49" s="884" t="s">
        <v>402</v>
      </c>
      <c r="S49" s="884"/>
      <c r="T49" s="199">
        <v>20</v>
      </c>
      <c r="U49" s="331"/>
      <c r="V49" s="84"/>
      <c r="W49" s="342"/>
      <c r="X49" s="202"/>
      <c r="Y49" s="202"/>
      <c r="Z49" s="611"/>
      <c r="AA49" s="890"/>
      <c r="AB49" s="202"/>
      <c r="AC49" s="213"/>
      <c r="AD49" s="117"/>
    </row>
    <row r="50" spans="1:30" ht="21.95" customHeight="1">
      <c r="A50" s="214" t="s">
        <v>371</v>
      </c>
      <c r="B50" s="57" t="s">
        <v>783</v>
      </c>
      <c r="C50" s="196">
        <v>10</v>
      </c>
      <c r="D50" s="196"/>
      <c r="E50" s="84"/>
      <c r="F50" s="342"/>
      <c r="G50" s="203"/>
      <c r="H50" s="203"/>
      <c r="I50" s="84"/>
      <c r="J50" s="342"/>
      <c r="K50" s="199"/>
      <c r="L50" s="199"/>
      <c r="M50" s="84"/>
      <c r="N50" s="57"/>
      <c r="O50" s="199"/>
      <c r="P50" s="199"/>
      <c r="Q50" s="76" t="s">
        <v>368</v>
      </c>
      <c r="R50" s="883" t="s">
        <v>408</v>
      </c>
      <c r="S50" s="883"/>
      <c r="T50" s="331">
        <v>10</v>
      </c>
      <c r="U50" s="331"/>
      <c r="V50" s="84"/>
      <c r="W50" s="342"/>
      <c r="X50" s="202"/>
      <c r="Y50" s="202"/>
      <c r="Z50" s="611" t="s">
        <v>548</v>
      </c>
      <c r="AA50" s="890"/>
      <c r="AB50" s="202">
        <f>SUM(AB30,AB35)</f>
        <v>50</v>
      </c>
      <c r="AC50" s="213">
        <f>SUM(AC30,AC35)</f>
        <v>0</v>
      </c>
      <c r="AD50" s="117"/>
    </row>
    <row r="51" spans="1:30" ht="21.95" customHeight="1">
      <c r="A51" s="142" t="s">
        <v>371</v>
      </c>
      <c r="B51" s="57" t="s">
        <v>819</v>
      </c>
      <c r="C51" s="196">
        <v>10</v>
      </c>
      <c r="D51" s="196"/>
      <c r="E51" s="84"/>
      <c r="F51" s="342"/>
      <c r="G51" s="202">
        <v>0</v>
      </c>
      <c r="H51" s="202">
        <v>0</v>
      </c>
      <c r="I51" s="84"/>
      <c r="J51" s="342"/>
      <c r="K51" s="199"/>
      <c r="L51" s="199"/>
      <c r="M51" s="116"/>
      <c r="N51" s="60"/>
      <c r="O51" s="203"/>
      <c r="P51" s="203"/>
      <c r="Q51" s="84"/>
      <c r="R51" s="883"/>
      <c r="S51" s="883"/>
      <c r="T51" s="203"/>
      <c r="U51" s="203"/>
      <c r="V51" s="170"/>
      <c r="W51" s="342"/>
      <c r="X51" s="202"/>
      <c r="Y51" s="202"/>
      <c r="Z51" s="614"/>
      <c r="AA51" s="614"/>
      <c r="AB51" s="198"/>
      <c r="AC51" s="252"/>
      <c r="AD51" s="117"/>
    </row>
    <row r="52" spans="1:30" ht="21.95" customHeight="1" thickBot="1">
      <c r="A52" s="891" t="s">
        <v>158</v>
      </c>
      <c r="B52" s="892"/>
      <c r="C52" s="206">
        <f>SUM(C10:C51)</f>
        <v>830</v>
      </c>
      <c r="D52" s="206">
        <f>SUM(D10:D51)</f>
        <v>0</v>
      </c>
      <c r="E52" s="892" t="s">
        <v>158</v>
      </c>
      <c r="F52" s="892"/>
      <c r="G52" s="206">
        <f>SUM(G44:G46)</f>
        <v>30</v>
      </c>
      <c r="H52" s="206">
        <f>SUM(H44:H46)</f>
        <v>0</v>
      </c>
      <c r="I52" s="893" t="s">
        <v>158</v>
      </c>
      <c r="J52" s="893"/>
      <c r="K52" s="208">
        <f>SUM(K37:K44)</f>
        <v>150</v>
      </c>
      <c r="L52" s="332">
        <f>SUM(L37:L44)</f>
        <v>0</v>
      </c>
      <c r="M52" s="893" t="s">
        <v>158</v>
      </c>
      <c r="N52" s="893"/>
      <c r="O52" s="208">
        <f>SUM(O47:O48)</f>
        <v>20</v>
      </c>
      <c r="P52" s="208">
        <f>SUM(P47:P48)</f>
        <v>0</v>
      </c>
      <c r="Q52" s="893" t="s">
        <v>156</v>
      </c>
      <c r="R52" s="893"/>
      <c r="S52" s="893"/>
      <c r="T52" s="248">
        <f>SUM(T48:T50)</f>
        <v>50</v>
      </c>
      <c r="U52" s="248">
        <f>SUM(U48:U50)</f>
        <v>0</v>
      </c>
      <c r="V52" s="892" t="s">
        <v>156</v>
      </c>
      <c r="W52" s="892"/>
      <c r="X52" s="206">
        <f>SUM(X44:X47)</f>
        <v>30</v>
      </c>
      <c r="Y52" s="206">
        <f>SUM(Y44:Y47)</f>
        <v>0</v>
      </c>
      <c r="Z52" s="893" t="s">
        <v>549</v>
      </c>
      <c r="AA52" s="893"/>
      <c r="AB52" s="200">
        <f>SUM(AB44:AB51)</f>
        <v>2220</v>
      </c>
      <c r="AC52" s="253">
        <f>SUM(AC44:AC51)</f>
        <v>0</v>
      </c>
      <c r="AD52" s="117"/>
    </row>
    <row r="53" spans="1:30" s="122" customFormat="1" ht="15" customHeight="1">
      <c r="A53" s="169"/>
      <c r="E53" s="169"/>
      <c r="I53" s="169"/>
      <c r="M53" s="169"/>
      <c r="Q53" s="169"/>
      <c r="V53" s="169"/>
      <c r="Z53" s="169"/>
    </row>
    <row r="54" spans="1:30" s="123" customFormat="1" ht="21.95" customHeight="1">
      <c r="A54" s="146" t="s">
        <v>153</v>
      </c>
      <c r="E54" s="146"/>
      <c r="I54" s="146"/>
      <c r="M54" s="146"/>
      <c r="Q54" s="146"/>
      <c r="V54" s="146"/>
      <c r="Z54" s="146"/>
    </row>
    <row r="55" spans="1:30" s="15" customFormat="1" ht="21.95" customHeight="1">
      <c r="A55" s="107" t="s">
        <v>447</v>
      </c>
      <c r="E55" s="107"/>
      <c r="I55" s="107"/>
      <c r="M55" s="107"/>
      <c r="Q55" s="107"/>
      <c r="V55" s="107"/>
      <c r="Z55" s="107"/>
    </row>
    <row r="56" spans="1:30">
      <c r="B56" s="115"/>
      <c r="C56" s="115"/>
      <c r="D56" s="115"/>
      <c r="E56" s="71"/>
      <c r="F56" s="115"/>
      <c r="G56" s="115"/>
      <c r="H56" s="115"/>
      <c r="M56" s="71"/>
      <c r="N56" s="115"/>
      <c r="O56" s="115"/>
      <c r="P56" s="115"/>
      <c r="Q56" s="71"/>
      <c r="R56" s="115"/>
      <c r="S56" s="115"/>
      <c r="T56" s="115"/>
      <c r="U56" s="115"/>
      <c r="V56" s="71"/>
      <c r="W56" s="115"/>
      <c r="X56" s="115"/>
      <c r="Y56" s="115"/>
      <c r="Z56" s="71"/>
      <c r="AA56" s="115"/>
      <c r="AB56" s="115"/>
      <c r="AC56" s="115"/>
      <c r="AD56" s="117"/>
    </row>
    <row r="57" spans="1:30">
      <c r="B57" s="115"/>
      <c r="C57" s="115"/>
      <c r="D57" s="115"/>
      <c r="M57" s="71"/>
      <c r="N57" s="115"/>
      <c r="O57" s="115"/>
      <c r="P57" s="115"/>
      <c r="Q57" s="71"/>
      <c r="R57" s="115"/>
      <c r="S57" s="115"/>
      <c r="T57" s="115"/>
      <c r="U57" s="115"/>
      <c r="V57" s="71"/>
      <c r="W57" s="115"/>
      <c r="X57" s="115"/>
      <c r="Y57" s="115"/>
      <c r="Z57" s="71"/>
      <c r="AA57" s="115"/>
      <c r="AB57" s="115"/>
      <c r="AC57" s="115"/>
      <c r="AD57" s="117"/>
    </row>
    <row r="58" spans="1:30">
      <c r="B58" s="115"/>
      <c r="C58" s="115"/>
      <c r="D58" s="115"/>
      <c r="M58" s="71"/>
      <c r="N58" s="115"/>
      <c r="O58" s="115"/>
      <c r="P58" s="115"/>
      <c r="Q58" s="71"/>
      <c r="R58" s="115"/>
      <c r="S58" s="115"/>
      <c r="T58" s="115"/>
      <c r="U58" s="115"/>
      <c r="V58" s="71"/>
      <c r="W58" s="115"/>
      <c r="X58" s="115"/>
      <c r="Y58" s="115"/>
      <c r="Z58" s="71"/>
      <c r="AA58" s="115"/>
      <c r="AB58" s="115"/>
      <c r="AC58" s="115"/>
      <c r="AD58" s="117"/>
    </row>
    <row r="59" spans="1:30">
      <c r="B59" s="115"/>
      <c r="C59" s="115"/>
      <c r="D59" s="115"/>
      <c r="M59" s="71"/>
      <c r="N59" s="115"/>
      <c r="O59" s="115"/>
      <c r="P59" s="115"/>
      <c r="V59" s="71"/>
      <c r="W59" s="115"/>
      <c r="X59" s="115"/>
      <c r="Y59" s="115"/>
      <c r="Z59" s="71"/>
      <c r="AA59" s="115"/>
      <c r="AB59" s="115"/>
      <c r="AC59" s="115"/>
      <c r="AD59" s="117"/>
    </row>
    <row r="60" spans="1:30">
      <c r="B60" s="115"/>
      <c r="C60" s="115"/>
      <c r="D60" s="115"/>
      <c r="M60" s="71"/>
      <c r="N60" s="115"/>
      <c r="O60" s="115"/>
      <c r="P60" s="115"/>
      <c r="V60" s="71"/>
      <c r="W60" s="115"/>
      <c r="X60" s="115"/>
      <c r="Y60" s="115"/>
      <c r="Z60" s="71"/>
      <c r="AA60" s="115"/>
      <c r="AB60" s="115"/>
      <c r="AC60" s="115"/>
      <c r="AD60" s="117"/>
    </row>
    <row r="61" spans="1:30">
      <c r="C61" s="115"/>
      <c r="D61" s="115"/>
      <c r="M61" s="71"/>
      <c r="N61" s="115"/>
      <c r="O61" s="115"/>
      <c r="P61" s="115"/>
      <c r="V61" s="71"/>
      <c r="W61" s="115"/>
      <c r="X61" s="115"/>
      <c r="Y61" s="115"/>
      <c r="Z61" s="71"/>
      <c r="AA61" s="115"/>
      <c r="AB61" s="115"/>
      <c r="AC61" s="115"/>
      <c r="AD61" s="117"/>
    </row>
    <row r="62" spans="1:30">
      <c r="V62" s="71"/>
      <c r="AD62" s="117"/>
    </row>
  </sheetData>
  <mergeCells count="117">
    <mergeCell ref="R48:S48"/>
    <mergeCell ref="Z48:AA48"/>
    <mergeCell ref="R49:S49"/>
    <mergeCell ref="Z49:AA49"/>
    <mergeCell ref="R50:S50"/>
    <mergeCell ref="Z50:AA50"/>
    <mergeCell ref="R51:S51"/>
    <mergeCell ref="Z51:AA51"/>
    <mergeCell ref="A52:B52"/>
    <mergeCell ref="E52:F52"/>
    <mergeCell ref="I52:J52"/>
    <mergeCell ref="M52:N52"/>
    <mergeCell ref="Q52:S52"/>
    <mergeCell ref="V52:W52"/>
    <mergeCell ref="Z52:AA52"/>
    <mergeCell ref="M44:N44"/>
    <mergeCell ref="R44:S44"/>
    <mergeCell ref="Z44:AA44"/>
    <mergeCell ref="M45:P46"/>
    <mergeCell ref="Q45:S45"/>
    <mergeCell ref="Z45:AA45"/>
    <mergeCell ref="Q46:U47"/>
    <mergeCell ref="Z46:AA46"/>
    <mergeCell ref="Z47:AA47"/>
    <mergeCell ref="Z35:AA35"/>
    <mergeCell ref="R36:S36"/>
    <mergeCell ref="R37:S37"/>
    <mergeCell ref="R38:S38"/>
    <mergeCell ref="R39:S39"/>
    <mergeCell ref="Q40:S40"/>
    <mergeCell ref="E41:F41"/>
    <mergeCell ref="Q41:U42"/>
    <mergeCell ref="V41:W41"/>
    <mergeCell ref="E42:H43"/>
    <mergeCell ref="V42:Y43"/>
    <mergeCell ref="R43:S43"/>
    <mergeCell ref="E32:F32"/>
    <mergeCell ref="R32:S32"/>
    <mergeCell ref="E33:H34"/>
    <mergeCell ref="R33:S33"/>
    <mergeCell ref="I34:J34"/>
    <mergeCell ref="M34:N34"/>
    <mergeCell ref="R34:S34"/>
    <mergeCell ref="I35:L36"/>
    <mergeCell ref="M35:P36"/>
    <mergeCell ref="R35:S35"/>
    <mergeCell ref="I28:J28"/>
    <mergeCell ref="M28:P29"/>
    <mergeCell ref="R28:S28"/>
    <mergeCell ref="I29:L30"/>
    <mergeCell ref="R29:S29"/>
    <mergeCell ref="R30:S30"/>
    <mergeCell ref="Z30:AA30"/>
    <mergeCell ref="R31:S31"/>
    <mergeCell ref="Z31:AC32"/>
    <mergeCell ref="R23:S23"/>
    <mergeCell ref="R24:S24"/>
    <mergeCell ref="R25:S25"/>
    <mergeCell ref="Z25:AA25"/>
    <mergeCell ref="R26:S26"/>
    <mergeCell ref="V26:W26"/>
    <mergeCell ref="Z26:AC27"/>
    <mergeCell ref="M27:N27"/>
    <mergeCell ref="R27:S27"/>
    <mergeCell ref="V27:Y28"/>
    <mergeCell ref="I18:J18"/>
    <mergeCell ref="R18:S18"/>
    <mergeCell ref="V18:Y19"/>
    <mergeCell ref="Z18:AC19"/>
    <mergeCell ref="E19:F19"/>
    <mergeCell ref="I19:L20"/>
    <mergeCell ref="R19:S19"/>
    <mergeCell ref="E20:H21"/>
    <mergeCell ref="Q20:S20"/>
    <mergeCell ref="Q21:U22"/>
    <mergeCell ref="R12:S12"/>
    <mergeCell ref="Z12:AA12"/>
    <mergeCell ref="R13:S13"/>
    <mergeCell ref="Z13:AC14"/>
    <mergeCell ref="R14:S14"/>
    <mergeCell ref="R15:S15"/>
    <mergeCell ref="M16:N16"/>
    <mergeCell ref="R16:S16"/>
    <mergeCell ref="M17:P18"/>
    <mergeCell ref="R17:S17"/>
    <mergeCell ref="V17:W17"/>
    <mergeCell ref="Z17:AA17"/>
    <mergeCell ref="A8:D9"/>
    <mergeCell ref="E8:H9"/>
    <mergeCell ref="I8:L9"/>
    <mergeCell ref="M8:P9"/>
    <mergeCell ref="Q8:U9"/>
    <mergeCell ref="V8:Y9"/>
    <mergeCell ref="Z8:AC9"/>
    <mergeCell ref="R10:S10"/>
    <mergeCell ref="R11:S11"/>
    <mergeCell ref="A1:I1"/>
    <mergeCell ref="J1:S1"/>
    <mergeCell ref="AA1:AC1"/>
    <mergeCell ref="A2:C3"/>
    <mergeCell ref="D2:G3"/>
    <mergeCell ref="H2:K3"/>
    <mergeCell ref="L2:S3"/>
    <mergeCell ref="T2:T7"/>
    <mergeCell ref="U2:X4"/>
    <mergeCell ref="Y2:Y7"/>
    <mergeCell ref="Z2:AC3"/>
    <mergeCell ref="A4:C7"/>
    <mergeCell ref="D4:G7"/>
    <mergeCell ref="H4:K7"/>
    <mergeCell ref="L4:S5"/>
    <mergeCell ref="Z4:AC4"/>
    <mergeCell ref="U5:X7"/>
    <mergeCell ref="Z5:AC5"/>
    <mergeCell ref="L6:S7"/>
    <mergeCell ref="Z6:AC6"/>
    <mergeCell ref="Z7:AC7"/>
  </mergeCells>
  <phoneticPr fontId="21"/>
  <conditionalFormatting sqref="P45:P46 P36 V14 U21 P28 P8:P9 AC39 H35:H40 AC36:AC37 AC33:AC34 AC15:AC16">
    <cfRule type="cellIs" dxfId="349" priority="232" stopIfTrue="1" operator="greaterThan">
      <formula>G8</formula>
    </cfRule>
  </conditionalFormatting>
  <conditionalFormatting sqref="M8:M9 M45:M46">
    <cfRule type="cellIs" dxfId="348" priority="233" stopIfTrue="1" operator="greaterThan">
      <formula>#REF!</formula>
    </cfRule>
  </conditionalFormatting>
  <conditionalFormatting sqref="V15 V23:V24">
    <cfRule type="cellIs" dxfId="347" priority="234" stopIfTrue="1" operator="greaterThan">
      <formula>U14</formula>
    </cfRule>
  </conditionalFormatting>
  <conditionalFormatting sqref="E18">
    <cfRule type="cellIs" dxfId="346" priority="235" stopIfTrue="1" operator="greaterThan">
      <formula>D24</formula>
    </cfRule>
  </conditionalFormatting>
  <conditionalFormatting sqref="I27">
    <cfRule type="cellIs" dxfId="345" priority="236" stopIfTrue="1" operator="greaterThan">
      <formula>H23</formula>
    </cfRule>
  </conditionalFormatting>
  <conditionalFormatting sqref="E26 E18">
    <cfRule type="cellIs" dxfId="344" priority="237" stopIfTrue="1" operator="greaterThan">
      <formula>D25</formula>
    </cfRule>
  </conditionalFormatting>
  <conditionalFormatting sqref="V40">
    <cfRule type="cellIs" dxfId="343" priority="238" stopIfTrue="1" operator="greaterThan">
      <formula>U35</formula>
    </cfRule>
  </conditionalFormatting>
  <conditionalFormatting sqref="V16 M28 M25">
    <cfRule type="cellIs" dxfId="342" priority="239" stopIfTrue="1" operator="greaterThan">
      <formula>#REF!</formula>
    </cfRule>
  </conditionalFormatting>
  <conditionalFormatting sqref="M15">
    <cfRule type="cellIs" dxfId="341" priority="231" stopIfTrue="1" operator="greaterThan">
      <formula>L10</formula>
    </cfRule>
  </conditionalFormatting>
  <conditionalFormatting sqref="M15">
    <cfRule type="cellIs" dxfId="340" priority="230" stopIfTrue="1" operator="greaterThan">
      <formula>L9</formula>
    </cfRule>
  </conditionalFormatting>
  <conditionalFormatting sqref="M14">
    <cfRule type="cellIs" dxfId="339" priority="229" stopIfTrue="1" operator="greaterThan">
      <formula>L9</formula>
    </cfRule>
  </conditionalFormatting>
  <conditionalFormatting sqref="M14">
    <cfRule type="cellIs" dxfId="338" priority="228" stopIfTrue="1" operator="greaterThan">
      <formula>L8</formula>
    </cfRule>
  </conditionalFormatting>
  <conditionalFormatting sqref="V14">
    <cfRule type="cellIs" dxfId="337" priority="240" stopIfTrue="1" operator="greaterThan">
      <formula>U11</formula>
    </cfRule>
  </conditionalFormatting>
  <conditionalFormatting sqref="V24">
    <cfRule type="cellIs" dxfId="336" priority="241" stopIfTrue="1" operator="greaterThan">
      <formula>U21</formula>
    </cfRule>
  </conditionalFormatting>
  <conditionalFormatting sqref="V16 V25">
    <cfRule type="cellIs" dxfId="335" priority="227" stopIfTrue="1" operator="greaterThan">
      <formula>U14</formula>
    </cfRule>
  </conditionalFormatting>
  <conditionalFormatting sqref="V16">
    <cfRule type="cellIs" dxfId="334" priority="226" stopIfTrue="1" operator="greaterThan">
      <formula>U11</formula>
    </cfRule>
  </conditionalFormatting>
  <conditionalFormatting sqref="V23 V15">
    <cfRule type="cellIs" dxfId="333" priority="225" stopIfTrue="1" operator="greaterThan">
      <formula>U11</formula>
    </cfRule>
  </conditionalFormatting>
  <conditionalFormatting sqref="V25">
    <cfRule type="cellIs" dxfId="332" priority="224" stopIfTrue="1" operator="greaterThan">
      <formula>U23</formula>
    </cfRule>
  </conditionalFormatting>
  <conditionalFormatting sqref="V25">
    <cfRule type="cellIs" dxfId="331" priority="223" stopIfTrue="1" operator="greaterThan">
      <formula>U19</formula>
    </cfRule>
  </conditionalFormatting>
  <conditionalFormatting sqref="V51">
    <cfRule type="cellIs" dxfId="330" priority="222" stopIfTrue="1" operator="greaterThan">
      <formula>U44</formula>
    </cfRule>
  </conditionalFormatting>
  <conditionalFormatting sqref="M50:M51">
    <cfRule type="cellIs" dxfId="329" priority="242" stopIfTrue="1" operator="greaterThan">
      <formula>L42</formula>
    </cfRule>
  </conditionalFormatting>
  <conditionalFormatting sqref="Q39">
    <cfRule type="cellIs" dxfId="328" priority="221" stopIfTrue="1" operator="greaterThan">
      <formula>P40</formula>
    </cfRule>
  </conditionalFormatting>
  <conditionalFormatting sqref="P45:P46 P8:P9">
    <cfRule type="cellIs" dxfId="327" priority="220" stopIfTrue="1" operator="greaterThan">
      <formula>O8</formula>
    </cfRule>
  </conditionalFormatting>
  <conditionalFormatting sqref="M15">
    <cfRule type="cellIs" dxfId="326" priority="219" stopIfTrue="1" operator="greaterThan">
      <formula>L10</formula>
    </cfRule>
  </conditionalFormatting>
  <conditionalFormatting sqref="M15">
    <cfRule type="cellIs" dxfId="325" priority="218" stopIfTrue="1" operator="greaterThan">
      <formula>L9</formula>
    </cfRule>
  </conditionalFormatting>
  <conditionalFormatting sqref="M14">
    <cfRule type="cellIs" dxfId="324" priority="217" stopIfTrue="1" operator="greaterThan">
      <formula>L9</formula>
    </cfRule>
  </conditionalFormatting>
  <conditionalFormatting sqref="M14">
    <cfRule type="cellIs" dxfId="323" priority="216" stopIfTrue="1" operator="greaterThan">
      <formula>L8</formula>
    </cfRule>
  </conditionalFormatting>
  <conditionalFormatting sqref="M43">
    <cfRule type="cellIs" dxfId="322" priority="215" stopIfTrue="1" operator="greaterThan">
      <formula>L42</formula>
    </cfRule>
  </conditionalFormatting>
  <conditionalFormatting sqref="V14 Q39">
    <cfRule type="cellIs" dxfId="321" priority="214" stopIfTrue="1" operator="greaterThan">
      <formula>#REF!</formula>
    </cfRule>
  </conditionalFormatting>
  <conditionalFormatting sqref="M51">
    <cfRule type="cellIs" dxfId="320" priority="213" stopIfTrue="1" operator="greaterThan">
      <formula>L47</formula>
    </cfRule>
  </conditionalFormatting>
  <conditionalFormatting sqref="M51">
    <cfRule type="cellIs" dxfId="319" priority="212" stopIfTrue="1" operator="greaterThan">
      <formula>L46</formula>
    </cfRule>
  </conditionalFormatting>
  <conditionalFormatting sqref="AC15 P45:P46 V14 P8:P9 AC39 AC36:AC37">
    <cfRule type="cellIs" dxfId="318" priority="211" stopIfTrue="1" operator="greaterThan">
      <formula>O8</formula>
    </cfRule>
  </conditionalFormatting>
  <conditionalFormatting sqref="V15">
    <cfRule type="cellIs" dxfId="317" priority="210" stopIfTrue="1" operator="greaterThan">
      <formula>U14</formula>
    </cfRule>
  </conditionalFormatting>
  <conditionalFormatting sqref="I27">
    <cfRule type="cellIs" dxfId="316" priority="209" stopIfTrue="1" operator="greaterThan">
      <formula>H23</formula>
    </cfRule>
  </conditionalFormatting>
  <conditionalFormatting sqref="E26">
    <cfRule type="cellIs" dxfId="315" priority="208" stopIfTrue="1" operator="greaterThan">
      <formula>D33</formula>
    </cfRule>
  </conditionalFormatting>
  <conditionalFormatting sqref="V40">
    <cfRule type="cellIs" dxfId="314" priority="207" stopIfTrue="1" operator="greaterThan">
      <formula>U33</formula>
    </cfRule>
  </conditionalFormatting>
  <conditionalFormatting sqref="M15">
    <cfRule type="cellIs" dxfId="313" priority="206" stopIfTrue="1" operator="greaterThan">
      <formula>L10</formula>
    </cfRule>
  </conditionalFormatting>
  <conditionalFormatting sqref="M15">
    <cfRule type="cellIs" dxfId="312" priority="205" stopIfTrue="1" operator="greaterThan">
      <formula>L9</formula>
    </cfRule>
  </conditionalFormatting>
  <conditionalFormatting sqref="M14">
    <cfRule type="cellIs" dxfId="311" priority="204" stopIfTrue="1" operator="greaterThan">
      <formula>L9</formula>
    </cfRule>
  </conditionalFormatting>
  <conditionalFormatting sqref="M14">
    <cfRule type="cellIs" dxfId="310" priority="203" stopIfTrue="1" operator="greaterThan">
      <formula>L8</formula>
    </cfRule>
  </conditionalFormatting>
  <conditionalFormatting sqref="V24">
    <cfRule type="cellIs" dxfId="309" priority="202" stopIfTrue="1" operator="greaterThan">
      <formula>U19</formula>
    </cfRule>
  </conditionalFormatting>
  <conditionalFormatting sqref="V16">
    <cfRule type="cellIs" dxfId="308" priority="201" stopIfTrue="1" operator="greaterThan">
      <formula>U14</formula>
    </cfRule>
  </conditionalFormatting>
  <conditionalFormatting sqref="V25">
    <cfRule type="cellIs" dxfId="307" priority="200" stopIfTrue="1" operator="greaterThan">
      <formula>U21</formula>
    </cfRule>
  </conditionalFormatting>
  <conditionalFormatting sqref="V25">
    <cfRule type="cellIs" dxfId="306" priority="199" stopIfTrue="1" operator="greaterThan">
      <formula>U21</formula>
    </cfRule>
  </conditionalFormatting>
  <conditionalFormatting sqref="V51">
    <cfRule type="cellIs" dxfId="305" priority="198" stopIfTrue="1" operator="greaterThan">
      <formula>U44</formula>
    </cfRule>
  </conditionalFormatting>
  <conditionalFormatting sqref="M43">
    <cfRule type="cellIs" dxfId="304" priority="197" stopIfTrue="1" operator="greaterThan">
      <formula>L42</formula>
    </cfRule>
  </conditionalFormatting>
  <conditionalFormatting sqref="M51">
    <cfRule type="cellIs" dxfId="303" priority="196" stopIfTrue="1" operator="greaterThan">
      <formula>L47</formula>
    </cfRule>
  </conditionalFormatting>
  <conditionalFormatting sqref="M51">
    <cfRule type="cellIs" dxfId="302" priority="195" stopIfTrue="1" operator="greaterThan">
      <formula>L46</formula>
    </cfRule>
  </conditionalFormatting>
  <conditionalFormatting sqref="V23 V15">
    <cfRule type="cellIs" dxfId="301" priority="194" stopIfTrue="1" operator="greaterThan">
      <formula>#REF!</formula>
    </cfRule>
  </conditionalFormatting>
  <conditionalFormatting sqref="V23:V24">
    <cfRule type="cellIs" dxfId="300" priority="193" stopIfTrue="1" operator="greaterThan">
      <formula>U20</formula>
    </cfRule>
  </conditionalFormatting>
  <conditionalFormatting sqref="V25">
    <cfRule type="cellIs" dxfId="299" priority="192" stopIfTrue="1" operator="greaterThan">
      <formula>#REF!</formula>
    </cfRule>
  </conditionalFormatting>
  <conditionalFormatting sqref="AC15 P45:P46 P36 V14 U21 P28 P8:P9 AC39 AC36:AC37">
    <cfRule type="cellIs" dxfId="298" priority="191" stopIfTrue="1" operator="greaterThan">
      <formula>O8</formula>
    </cfRule>
  </conditionalFormatting>
  <conditionalFormatting sqref="V15 V23:V24">
    <cfRule type="cellIs" dxfId="297" priority="190" stopIfTrue="1" operator="greaterThan">
      <formula>U14</formula>
    </cfRule>
  </conditionalFormatting>
  <conditionalFormatting sqref="I27">
    <cfRule type="cellIs" dxfId="296" priority="189" stopIfTrue="1" operator="greaterThan">
      <formula>H23</formula>
    </cfRule>
  </conditionalFormatting>
  <conditionalFormatting sqref="E26">
    <cfRule type="cellIs" dxfId="295" priority="188" stopIfTrue="1" operator="greaterThan">
      <formula>D32</formula>
    </cfRule>
  </conditionalFormatting>
  <conditionalFormatting sqref="V40">
    <cfRule type="cellIs" dxfId="294" priority="187" stopIfTrue="1" operator="greaterThan">
      <formula>U35</formula>
    </cfRule>
  </conditionalFormatting>
  <conditionalFormatting sqref="M15">
    <cfRule type="cellIs" dxfId="293" priority="186" stopIfTrue="1" operator="greaterThan">
      <formula>L10</formula>
    </cfRule>
  </conditionalFormatting>
  <conditionalFormatting sqref="M15">
    <cfRule type="cellIs" dxfId="292" priority="185" stopIfTrue="1" operator="greaterThan">
      <formula>L9</formula>
    </cfRule>
  </conditionalFormatting>
  <conditionalFormatting sqref="M14">
    <cfRule type="cellIs" dxfId="291" priority="184" stopIfTrue="1" operator="greaterThan">
      <formula>L9</formula>
    </cfRule>
  </conditionalFormatting>
  <conditionalFormatting sqref="M14">
    <cfRule type="cellIs" dxfId="290" priority="183" stopIfTrue="1" operator="greaterThan">
      <formula>L8</formula>
    </cfRule>
  </conditionalFormatting>
  <conditionalFormatting sqref="V14">
    <cfRule type="cellIs" dxfId="289" priority="182" stopIfTrue="1" operator="greaterThan">
      <formula>U11</formula>
    </cfRule>
  </conditionalFormatting>
  <conditionalFormatting sqref="V24">
    <cfRule type="cellIs" dxfId="288" priority="181" stopIfTrue="1" operator="greaterThan">
      <formula>U21</formula>
    </cfRule>
  </conditionalFormatting>
  <conditionalFormatting sqref="V16 V25">
    <cfRule type="cellIs" dxfId="287" priority="180" stopIfTrue="1" operator="greaterThan">
      <formula>U14</formula>
    </cfRule>
  </conditionalFormatting>
  <conditionalFormatting sqref="V16">
    <cfRule type="cellIs" dxfId="286" priority="179" stopIfTrue="1" operator="greaterThan">
      <formula>U11</formula>
    </cfRule>
  </conditionalFormatting>
  <conditionalFormatting sqref="V23 V15">
    <cfRule type="cellIs" dxfId="285" priority="178" stopIfTrue="1" operator="greaterThan">
      <formula>U11</formula>
    </cfRule>
  </conditionalFormatting>
  <conditionalFormatting sqref="V25">
    <cfRule type="cellIs" dxfId="284" priority="177" stopIfTrue="1" operator="greaterThan">
      <formula>U23</formula>
    </cfRule>
  </conditionalFormatting>
  <conditionalFormatting sqref="V25">
    <cfRule type="cellIs" dxfId="283" priority="176" stopIfTrue="1" operator="greaterThan">
      <formula>U19</formula>
    </cfRule>
  </conditionalFormatting>
  <conditionalFormatting sqref="V51">
    <cfRule type="cellIs" dxfId="282" priority="175" stopIfTrue="1" operator="greaterThan">
      <formula>U44</formula>
    </cfRule>
  </conditionalFormatting>
  <conditionalFormatting sqref="M50:M51">
    <cfRule type="cellIs" dxfId="281" priority="174" stopIfTrue="1" operator="greaterThan">
      <formula>L42</formula>
    </cfRule>
  </conditionalFormatting>
  <conditionalFormatting sqref="Q39">
    <cfRule type="cellIs" dxfId="280" priority="173" stopIfTrue="1" operator="greaterThan">
      <formula>P40</formula>
    </cfRule>
  </conditionalFormatting>
  <conditionalFormatting sqref="P45:P46 P8:P9">
    <cfRule type="cellIs" dxfId="279" priority="172" stopIfTrue="1" operator="greaterThan">
      <formula>O8</formula>
    </cfRule>
  </conditionalFormatting>
  <conditionalFormatting sqref="M15">
    <cfRule type="cellIs" dxfId="278" priority="171" stopIfTrue="1" operator="greaterThan">
      <formula>L10</formula>
    </cfRule>
  </conditionalFormatting>
  <conditionalFormatting sqref="M15">
    <cfRule type="cellIs" dxfId="277" priority="170" stopIfTrue="1" operator="greaterThan">
      <formula>L9</formula>
    </cfRule>
  </conditionalFormatting>
  <conditionalFormatting sqref="M14">
    <cfRule type="cellIs" dxfId="276" priority="169" stopIfTrue="1" operator="greaterThan">
      <formula>L9</formula>
    </cfRule>
  </conditionalFormatting>
  <conditionalFormatting sqref="M14">
    <cfRule type="cellIs" dxfId="275" priority="168" stopIfTrue="1" operator="greaterThan">
      <formula>L8</formula>
    </cfRule>
  </conditionalFormatting>
  <conditionalFormatting sqref="M43">
    <cfRule type="cellIs" dxfId="274" priority="167" stopIfTrue="1" operator="greaterThan">
      <formula>L42</formula>
    </cfRule>
  </conditionalFormatting>
  <conditionalFormatting sqref="M51">
    <cfRule type="cellIs" dxfId="273" priority="166" stopIfTrue="1" operator="greaterThan">
      <formula>L47</formula>
    </cfRule>
  </conditionalFormatting>
  <conditionalFormatting sqref="M51">
    <cfRule type="cellIs" dxfId="272" priority="165" stopIfTrue="1" operator="greaterThan">
      <formula>L46</formula>
    </cfRule>
  </conditionalFormatting>
  <conditionalFormatting sqref="AC15 P45:P46 P36 V14 U21 P28 P8:P9 AC39 AC36:AC37">
    <cfRule type="cellIs" dxfId="271" priority="164" stopIfTrue="1" operator="greaterThan">
      <formula>O8</formula>
    </cfRule>
  </conditionalFormatting>
  <conditionalFormatting sqref="V15 V23:V24">
    <cfRule type="cellIs" dxfId="270" priority="163" stopIfTrue="1" operator="greaterThan">
      <formula>U14</formula>
    </cfRule>
  </conditionalFormatting>
  <conditionalFormatting sqref="I27">
    <cfRule type="cellIs" dxfId="269" priority="162" stopIfTrue="1" operator="greaterThan">
      <formula>H23</formula>
    </cfRule>
  </conditionalFormatting>
  <conditionalFormatting sqref="E26">
    <cfRule type="cellIs" dxfId="268" priority="161" stopIfTrue="1" operator="greaterThan">
      <formula>D32</formula>
    </cfRule>
  </conditionalFormatting>
  <conditionalFormatting sqref="V40">
    <cfRule type="cellIs" dxfId="267" priority="160" stopIfTrue="1" operator="greaterThan">
      <formula>U35</formula>
    </cfRule>
  </conditionalFormatting>
  <conditionalFormatting sqref="M15">
    <cfRule type="cellIs" dxfId="266" priority="159" stopIfTrue="1" operator="greaterThan">
      <formula>L10</formula>
    </cfRule>
  </conditionalFormatting>
  <conditionalFormatting sqref="M15">
    <cfRule type="cellIs" dxfId="265" priority="158" stopIfTrue="1" operator="greaterThan">
      <formula>L9</formula>
    </cfRule>
  </conditionalFormatting>
  <conditionalFormatting sqref="M14">
    <cfRule type="cellIs" dxfId="264" priority="157" stopIfTrue="1" operator="greaterThan">
      <formula>L9</formula>
    </cfRule>
  </conditionalFormatting>
  <conditionalFormatting sqref="M14">
    <cfRule type="cellIs" dxfId="263" priority="156" stopIfTrue="1" operator="greaterThan">
      <formula>L8</formula>
    </cfRule>
  </conditionalFormatting>
  <conditionalFormatting sqref="V14">
    <cfRule type="cellIs" dxfId="262" priority="155" stopIfTrue="1" operator="greaterThan">
      <formula>U11</formula>
    </cfRule>
  </conditionalFormatting>
  <conditionalFormatting sqref="V24">
    <cfRule type="cellIs" dxfId="261" priority="154" stopIfTrue="1" operator="greaterThan">
      <formula>U21</formula>
    </cfRule>
  </conditionalFormatting>
  <conditionalFormatting sqref="V16 V25">
    <cfRule type="cellIs" dxfId="260" priority="153" stopIfTrue="1" operator="greaterThan">
      <formula>U14</formula>
    </cfRule>
  </conditionalFormatting>
  <conditionalFormatting sqref="V16">
    <cfRule type="cellIs" dxfId="259" priority="152" stopIfTrue="1" operator="greaterThan">
      <formula>U11</formula>
    </cfRule>
  </conditionalFormatting>
  <conditionalFormatting sqref="V23 V15">
    <cfRule type="cellIs" dxfId="258" priority="151" stopIfTrue="1" operator="greaterThan">
      <formula>U11</formula>
    </cfRule>
  </conditionalFormatting>
  <conditionalFormatting sqref="V25">
    <cfRule type="cellIs" dxfId="257" priority="150" stopIfTrue="1" operator="greaterThan">
      <formula>U23</formula>
    </cfRule>
  </conditionalFormatting>
  <conditionalFormatting sqref="V25">
    <cfRule type="cellIs" dxfId="256" priority="149" stopIfTrue="1" operator="greaterThan">
      <formula>U19</formula>
    </cfRule>
  </conditionalFormatting>
  <conditionalFormatting sqref="V51">
    <cfRule type="cellIs" dxfId="255" priority="148" stopIfTrue="1" operator="greaterThan">
      <formula>U44</formula>
    </cfRule>
  </conditionalFormatting>
  <conditionalFormatting sqref="M50:M51">
    <cfRule type="cellIs" dxfId="254" priority="147" stopIfTrue="1" operator="greaterThan">
      <formula>L42</formula>
    </cfRule>
  </conditionalFormatting>
  <conditionalFormatting sqref="Q39">
    <cfRule type="cellIs" dxfId="253" priority="146" stopIfTrue="1" operator="greaterThan">
      <formula>P40</formula>
    </cfRule>
  </conditionalFormatting>
  <conditionalFormatting sqref="P45:P46 P8:P9">
    <cfRule type="cellIs" dxfId="252" priority="145" stopIfTrue="1" operator="greaterThan">
      <formula>O8</formula>
    </cfRule>
  </conditionalFormatting>
  <conditionalFormatting sqref="M15">
    <cfRule type="cellIs" dxfId="251" priority="144" stopIfTrue="1" operator="greaterThan">
      <formula>L10</formula>
    </cfRule>
  </conditionalFormatting>
  <conditionalFormatting sqref="M15">
    <cfRule type="cellIs" dxfId="250" priority="143" stopIfTrue="1" operator="greaterThan">
      <formula>L9</formula>
    </cfRule>
  </conditionalFormatting>
  <conditionalFormatting sqref="M14">
    <cfRule type="cellIs" dxfId="249" priority="142" stopIfTrue="1" operator="greaterThan">
      <formula>L9</formula>
    </cfRule>
  </conditionalFormatting>
  <conditionalFormatting sqref="M14">
    <cfRule type="cellIs" dxfId="248" priority="141" stopIfTrue="1" operator="greaterThan">
      <formula>L8</formula>
    </cfRule>
  </conditionalFormatting>
  <conditionalFormatting sqref="M43">
    <cfRule type="cellIs" dxfId="247" priority="140" stopIfTrue="1" operator="greaterThan">
      <formula>L42</formula>
    </cfRule>
  </conditionalFormatting>
  <conditionalFormatting sqref="M51">
    <cfRule type="cellIs" dxfId="246" priority="139" stopIfTrue="1" operator="greaterThan">
      <formula>L47</formula>
    </cfRule>
  </conditionalFormatting>
  <conditionalFormatting sqref="M51">
    <cfRule type="cellIs" dxfId="245" priority="138" stopIfTrue="1" operator="greaterThan">
      <formula>L46</formula>
    </cfRule>
  </conditionalFormatting>
  <conditionalFormatting sqref="AC15 P45:P46 P36 V14 U21 P28 P8:P9 AC39 AC36:AC37">
    <cfRule type="cellIs" dxfId="244" priority="137" stopIfTrue="1" operator="greaterThan">
      <formula>O8</formula>
    </cfRule>
  </conditionalFormatting>
  <conditionalFormatting sqref="V15 V23:V24">
    <cfRule type="cellIs" dxfId="243" priority="136" stopIfTrue="1" operator="greaterThan">
      <formula>U14</formula>
    </cfRule>
  </conditionalFormatting>
  <conditionalFormatting sqref="I27">
    <cfRule type="cellIs" dxfId="242" priority="135" stopIfTrue="1" operator="greaterThan">
      <formula>H23</formula>
    </cfRule>
  </conditionalFormatting>
  <conditionalFormatting sqref="E26">
    <cfRule type="cellIs" dxfId="241" priority="134" stopIfTrue="1" operator="greaterThan">
      <formula>D33</formula>
    </cfRule>
  </conditionalFormatting>
  <conditionalFormatting sqref="V40">
    <cfRule type="cellIs" dxfId="240" priority="133" stopIfTrue="1" operator="greaterThan">
      <formula>U35</formula>
    </cfRule>
  </conditionalFormatting>
  <conditionalFormatting sqref="M15">
    <cfRule type="cellIs" dxfId="239" priority="132" stopIfTrue="1" operator="greaterThan">
      <formula>L10</formula>
    </cfRule>
  </conditionalFormatting>
  <conditionalFormatting sqref="M15">
    <cfRule type="cellIs" dxfId="238" priority="131" stopIfTrue="1" operator="greaterThan">
      <formula>L9</formula>
    </cfRule>
  </conditionalFormatting>
  <conditionalFormatting sqref="M14">
    <cfRule type="cellIs" dxfId="237" priority="130" stopIfTrue="1" operator="greaterThan">
      <formula>L9</formula>
    </cfRule>
  </conditionalFormatting>
  <conditionalFormatting sqref="M14">
    <cfRule type="cellIs" dxfId="236" priority="129" stopIfTrue="1" operator="greaterThan">
      <formula>L8</formula>
    </cfRule>
  </conditionalFormatting>
  <conditionalFormatting sqref="V14">
    <cfRule type="cellIs" dxfId="235" priority="128" stopIfTrue="1" operator="greaterThan">
      <formula>U11</formula>
    </cfRule>
  </conditionalFormatting>
  <conditionalFormatting sqref="V24">
    <cfRule type="cellIs" dxfId="234" priority="127" stopIfTrue="1" operator="greaterThan">
      <formula>U21</formula>
    </cfRule>
  </conditionalFormatting>
  <conditionalFormatting sqref="V16 V25">
    <cfRule type="cellIs" dxfId="233" priority="126" stopIfTrue="1" operator="greaterThan">
      <formula>U14</formula>
    </cfRule>
  </conditionalFormatting>
  <conditionalFormatting sqref="V16">
    <cfRule type="cellIs" dxfId="232" priority="125" stopIfTrue="1" operator="greaterThan">
      <formula>U11</formula>
    </cfRule>
  </conditionalFormatting>
  <conditionalFormatting sqref="V23 V15">
    <cfRule type="cellIs" dxfId="231" priority="124" stopIfTrue="1" operator="greaterThan">
      <formula>U11</formula>
    </cfRule>
  </conditionalFormatting>
  <conditionalFormatting sqref="V25">
    <cfRule type="cellIs" dxfId="230" priority="123" stopIfTrue="1" operator="greaterThan">
      <formula>U23</formula>
    </cfRule>
  </conditionalFormatting>
  <conditionalFormatting sqref="V25">
    <cfRule type="cellIs" dxfId="229" priority="122" stopIfTrue="1" operator="greaterThan">
      <formula>U19</formula>
    </cfRule>
  </conditionalFormatting>
  <conditionalFormatting sqref="V51">
    <cfRule type="cellIs" dxfId="228" priority="121" stopIfTrue="1" operator="greaterThan">
      <formula>U44</formula>
    </cfRule>
  </conditionalFormatting>
  <conditionalFormatting sqref="M50:M51">
    <cfRule type="cellIs" dxfId="227" priority="120" stopIfTrue="1" operator="greaterThan">
      <formula>L42</formula>
    </cfRule>
  </conditionalFormatting>
  <conditionalFormatting sqref="Q39">
    <cfRule type="cellIs" dxfId="226" priority="119" stopIfTrue="1" operator="greaterThan">
      <formula>P40</formula>
    </cfRule>
  </conditionalFormatting>
  <conditionalFormatting sqref="P45:P46 P8:P9">
    <cfRule type="cellIs" dxfId="225" priority="118" stopIfTrue="1" operator="greaterThan">
      <formula>O8</formula>
    </cfRule>
  </conditionalFormatting>
  <conditionalFormatting sqref="M15">
    <cfRule type="cellIs" dxfId="224" priority="117" stopIfTrue="1" operator="greaterThan">
      <formula>L10</formula>
    </cfRule>
  </conditionalFormatting>
  <conditionalFormatting sqref="M15">
    <cfRule type="cellIs" dxfId="223" priority="116" stopIfTrue="1" operator="greaterThan">
      <formula>L9</formula>
    </cfRule>
  </conditionalFormatting>
  <conditionalFormatting sqref="M14">
    <cfRule type="cellIs" dxfId="222" priority="115" stopIfTrue="1" operator="greaterThan">
      <formula>L9</formula>
    </cfRule>
  </conditionalFormatting>
  <conditionalFormatting sqref="M14">
    <cfRule type="cellIs" dxfId="221" priority="114" stopIfTrue="1" operator="greaterThan">
      <formula>L8</formula>
    </cfRule>
  </conditionalFormatting>
  <conditionalFormatting sqref="M43">
    <cfRule type="cellIs" dxfId="220" priority="113" stopIfTrue="1" operator="greaterThan">
      <formula>L42</formula>
    </cfRule>
  </conditionalFormatting>
  <conditionalFormatting sqref="M51">
    <cfRule type="cellIs" dxfId="219" priority="112" stopIfTrue="1" operator="greaterThan">
      <formula>L47</formula>
    </cfRule>
  </conditionalFormatting>
  <conditionalFormatting sqref="M51">
    <cfRule type="cellIs" dxfId="218" priority="111" stopIfTrue="1" operator="greaterThan">
      <formula>L46</formula>
    </cfRule>
  </conditionalFormatting>
  <conditionalFormatting sqref="AC15 P45:P46 P36 V14 U21 P28 P8:P9 AC39 AC36:AC37">
    <cfRule type="cellIs" dxfId="217" priority="110" stopIfTrue="1" operator="greaterThan">
      <formula>O8</formula>
    </cfRule>
  </conditionalFormatting>
  <conditionalFormatting sqref="V15 V23:V24">
    <cfRule type="cellIs" dxfId="216" priority="109" stopIfTrue="1" operator="greaterThan">
      <formula>U14</formula>
    </cfRule>
  </conditionalFormatting>
  <conditionalFormatting sqref="I27">
    <cfRule type="cellIs" dxfId="215" priority="108" stopIfTrue="1" operator="greaterThan">
      <formula>H23</formula>
    </cfRule>
  </conditionalFormatting>
  <conditionalFormatting sqref="E26">
    <cfRule type="cellIs" dxfId="214" priority="107" stopIfTrue="1" operator="greaterThan">
      <formula>D32</formula>
    </cfRule>
  </conditionalFormatting>
  <conditionalFormatting sqref="V40">
    <cfRule type="cellIs" dxfId="213" priority="106" stopIfTrue="1" operator="greaterThan">
      <formula>U35</formula>
    </cfRule>
  </conditionalFormatting>
  <conditionalFormatting sqref="M15">
    <cfRule type="cellIs" dxfId="212" priority="105" stopIfTrue="1" operator="greaterThan">
      <formula>L10</formula>
    </cfRule>
  </conditionalFormatting>
  <conditionalFormatting sqref="M15">
    <cfRule type="cellIs" dxfId="211" priority="104" stopIfTrue="1" operator="greaterThan">
      <formula>L9</formula>
    </cfRule>
  </conditionalFormatting>
  <conditionalFormatting sqref="M14">
    <cfRule type="cellIs" dxfId="210" priority="103" stopIfTrue="1" operator="greaterThan">
      <formula>L9</formula>
    </cfRule>
  </conditionalFormatting>
  <conditionalFormatting sqref="M14">
    <cfRule type="cellIs" dxfId="209" priority="102" stopIfTrue="1" operator="greaterThan">
      <formula>L8</formula>
    </cfRule>
  </conditionalFormatting>
  <conditionalFormatting sqref="V14">
    <cfRule type="cellIs" dxfId="208" priority="101" stopIfTrue="1" operator="greaterThan">
      <formula>U11</formula>
    </cfRule>
  </conditionalFormatting>
  <conditionalFormatting sqref="V24">
    <cfRule type="cellIs" dxfId="207" priority="100" stopIfTrue="1" operator="greaterThan">
      <formula>U21</formula>
    </cfRule>
  </conditionalFormatting>
  <conditionalFormatting sqref="V16 V25">
    <cfRule type="cellIs" dxfId="206" priority="99" stopIfTrue="1" operator="greaterThan">
      <formula>U14</formula>
    </cfRule>
  </conditionalFormatting>
  <conditionalFormatting sqref="V16">
    <cfRule type="cellIs" dxfId="205" priority="98" stopIfTrue="1" operator="greaterThan">
      <formula>U11</formula>
    </cfRule>
  </conditionalFormatting>
  <conditionalFormatting sqref="V23 V15">
    <cfRule type="cellIs" dxfId="204" priority="97" stopIfTrue="1" operator="greaterThan">
      <formula>U11</formula>
    </cfRule>
  </conditionalFormatting>
  <conditionalFormatting sqref="V25">
    <cfRule type="cellIs" dxfId="203" priority="96" stopIfTrue="1" operator="greaterThan">
      <formula>U23</formula>
    </cfRule>
  </conditionalFormatting>
  <conditionalFormatting sqref="V25">
    <cfRule type="cellIs" dxfId="202" priority="95" stopIfTrue="1" operator="greaterThan">
      <formula>U19</formula>
    </cfRule>
  </conditionalFormatting>
  <conditionalFormatting sqref="V51">
    <cfRule type="cellIs" dxfId="201" priority="94" stopIfTrue="1" operator="greaterThan">
      <formula>U44</formula>
    </cfRule>
  </conditionalFormatting>
  <conditionalFormatting sqref="M50:M51">
    <cfRule type="cellIs" dxfId="200" priority="93" stopIfTrue="1" operator="greaterThan">
      <formula>L42</formula>
    </cfRule>
  </conditionalFormatting>
  <conditionalFormatting sqref="Q39">
    <cfRule type="cellIs" dxfId="199" priority="92" stopIfTrue="1" operator="greaterThan">
      <formula>P40</formula>
    </cfRule>
  </conditionalFormatting>
  <conditionalFormatting sqref="P45:P46 P8:P9">
    <cfRule type="cellIs" dxfId="198" priority="91" stopIfTrue="1" operator="greaterThan">
      <formula>O8</formula>
    </cfRule>
  </conditionalFormatting>
  <conditionalFormatting sqref="M15">
    <cfRule type="cellIs" dxfId="197" priority="90" stopIfTrue="1" operator="greaterThan">
      <formula>L10</formula>
    </cfRule>
  </conditionalFormatting>
  <conditionalFormatting sqref="M15">
    <cfRule type="cellIs" dxfId="196" priority="89" stopIfTrue="1" operator="greaterThan">
      <formula>L9</formula>
    </cfRule>
  </conditionalFormatting>
  <conditionalFormatting sqref="M14">
    <cfRule type="cellIs" dxfId="195" priority="88" stopIfTrue="1" operator="greaterThan">
      <formula>L9</formula>
    </cfRule>
  </conditionalFormatting>
  <conditionalFormatting sqref="M14">
    <cfRule type="cellIs" dxfId="194" priority="87" stopIfTrue="1" operator="greaterThan">
      <formula>L8</formula>
    </cfRule>
  </conditionalFormatting>
  <conditionalFormatting sqref="M43">
    <cfRule type="cellIs" dxfId="193" priority="86" stopIfTrue="1" operator="greaterThan">
      <formula>L42</formula>
    </cfRule>
  </conditionalFormatting>
  <conditionalFormatting sqref="M51">
    <cfRule type="cellIs" dxfId="192" priority="85" stopIfTrue="1" operator="greaterThan">
      <formula>L47</formula>
    </cfRule>
  </conditionalFormatting>
  <conditionalFormatting sqref="M51">
    <cfRule type="cellIs" dxfId="191" priority="84" stopIfTrue="1" operator="greaterThan">
      <formula>L46</formula>
    </cfRule>
  </conditionalFormatting>
  <conditionalFormatting sqref="AC15 P45:P46 P36 V14 U21 P28 P8:P9 AC39 AC36:AC37">
    <cfRule type="cellIs" dxfId="190" priority="83" stopIfTrue="1" operator="greaterThan">
      <formula>O8</formula>
    </cfRule>
  </conditionalFormatting>
  <conditionalFormatting sqref="V15 V23:V24">
    <cfRule type="cellIs" dxfId="189" priority="82" stopIfTrue="1" operator="greaterThan">
      <formula>U14</formula>
    </cfRule>
  </conditionalFormatting>
  <conditionalFormatting sqref="I27">
    <cfRule type="cellIs" dxfId="188" priority="81" stopIfTrue="1" operator="greaterThan">
      <formula>H23</formula>
    </cfRule>
  </conditionalFormatting>
  <conditionalFormatting sqref="E26">
    <cfRule type="cellIs" dxfId="187" priority="80" stopIfTrue="1" operator="greaterThan">
      <formula>D32</formula>
    </cfRule>
  </conditionalFormatting>
  <conditionalFormatting sqref="V40">
    <cfRule type="cellIs" dxfId="186" priority="79" stopIfTrue="1" operator="greaterThan">
      <formula>U35</formula>
    </cfRule>
  </conditionalFormatting>
  <conditionalFormatting sqref="M15">
    <cfRule type="cellIs" dxfId="185" priority="78" stopIfTrue="1" operator="greaterThan">
      <formula>L10</formula>
    </cfRule>
  </conditionalFormatting>
  <conditionalFormatting sqref="M15">
    <cfRule type="cellIs" dxfId="184" priority="77" stopIfTrue="1" operator="greaterThan">
      <formula>L9</formula>
    </cfRule>
  </conditionalFormatting>
  <conditionalFormatting sqref="M14">
    <cfRule type="cellIs" dxfId="183" priority="76" stopIfTrue="1" operator="greaterThan">
      <formula>L9</formula>
    </cfRule>
  </conditionalFormatting>
  <conditionalFormatting sqref="M14">
    <cfRule type="cellIs" dxfId="182" priority="75" stopIfTrue="1" operator="greaterThan">
      <formula>L8</formula>
    </cfRule>
  </conditionalFormatting>
  <conditionalFormatting sqref="V14">
    <cfRule type="cellIs" dxfId="181" priority="74" stopIfTrue="1" operator="greaterThan">
      <formula>U11</formula>
    </cfRule>
  </conditionalFormatting>
  <conditionalFormatting sqref="V24">
    <cfRule type="cellIs" dxfId="180" priority="73" stopIfTrue="1" operator="greaterThan">
      <formula>U21</formula>
    </cfRule>
  </conditionalFormatting>
  <conditionalFormatting sqref="V16 V25">
    <cfRule type="cellIs" dxfId="179" priority="72" stopIfTrue="1" operator="greaterThan">
      <formula>U14</formula>
    </cfRule>
  </conditionalFormatting>
  <conditionalFormatting sqref="V16">
    <cfRule type="cellIs" dxfId="178" priority="71" stopIfTrue="1" operator="greaterThan">
      <formula>U11</formula>
    </cfRule>
  </conditionalFormatting>
  <conditionalFormatting sqref="V23 V15">
    <cfRule type="cellIs" dxfId="177" priority="70" stopIfTrue="1" operator="greaterThan">
      <formula>U11</formula>
    </cfRule>
  </conditionalFormatting>
  <conditionalFormatting sqref="V25">
    <cfRule type="cellIs" dxfId="176" priority="69" stopIfTrue="1" operator="greaterThan">
      <formula>U23</formula>
    </cfRule>
  </conditionalFormatting>
  <conditionalFormatting sqref="V25">
    <cfRule type="cellIs" dxfId="175" priority="68" stopIfTrue="1" operator="greaterThan">
      <formula>U19</formula>
    </cfRule>
  </conditionalFormatting>
  <conditionalFormatting sqref="V51">
    <cfRule type="cellIs" dxfId="174" priority="67" stopIfTrue="1" operator="greaterThan">
      <formula>U44</formula>
    </cfRule>
  </conditionalFormatting>
  <conditionalFormatting sqref="M50:M51">
    <cfRule type="cellIs" dxfId="173" priority="66" stopIfTrue="1" operator="greaterThan">
      <formula>L42</formula>
    </cfRule>
  </conditionalFormatting>
  <conditionalFormatting sqref="Q39">
    <cfRule type="cellIs" dxfId="172" priority="65" stopIfTrue="1" operator="greaterThan">
      <formula>P40</formula>
    </cfRule>
  </conditionalFormatting>
  <conditionalFormatting sqref="P45:P46 P8:P9">
    <cfRule type="cellIs" dxfId="171" priority="64" stopIfTrue="1" operator="greaterThan">
      <formula>O8</formula>
    </cfRule>
  </conditionalFormatting>
  <conditionalFormatting sqref="M15">
    <cfRule type="cellIs" dxfId="170" priority="63" stopIfTrue="1" operator="greaterThan">
      <formula>L10</formula>
    </cfRule>
  </conditionalFormatting>
  <conditionalFormatting sqref="M15">
    <cfRule type="cellIs" dxfId="169" priority="62" stopIfTrue="1" operator="greaterThan">
      <formula>L9</formula>
    </cfRule>
  </conditionalFormatting>
  <conditionalFormatting sqref="M14">
    <cfRule type="cellIs" dxfId="168" priority="61" stopIfTrue="1" operator="greaterThan">
      <formula>L9</formula>
    </cfRule>
  </conditionalFormatting>
  <conditionalFormatting sqref="M14">
    <cfRule type="cellIs" dxfId="167" priority="60" stopIfTrue="1" operator="greaterThan">
      <formula>L8</formula>
    </cfRule>
  </conditionalFormatting>
  <conditionalFormatting sqref="M43">
    <cfRule type="cellIs" dxfId="166" priority="59" stopIfTrue="1" operator="greaterThan">
      <formula>L42</formula>
    </cfRule>
  </conditionalFormatting>
  <conditionalFormatting sqref="M51">
    <cfRule type="cellIs" dxfId="165" priority="58" stopIfTrue="1" operator="greaterThan">
      <formula>L47</formula>
    </cfRule>
  </conditionalFormatting>
  <conditionalFormatting sqref="M51">
    <cfRule type="cellIs" dxfId="164" priority="57" stopIfTrue="1" operator="greaterThan">
      <formula>L46</formula>
    </cfRule>
  </conditionalFormatting>
  <conditionalFormatting sqref="M29">
    <cfRule type="cellIs" dxfId="163" priority="243" stopIfTrue="1" operator="greaterThan">
      <formula>#REF!</formula>
    </cfRule>
  </conditionalFormatting>
  <conditionalFormatting sqref="M26">
    <cfRule type="cellIs" dxfId="162" priority="244" stopIfTrue="1" operator="greaterThan">
      <formula>#REF!</formula>
    </cfRule>
  </conditionalFormatting>
  <conditionalFormatting sqref="AC40">
    <cfRule type="cellIs" dxfId="161" priority="56" stopIfTrue="1" operator="greaterThan">
      <formula>AB40</formula>
    </cfRule>
  </conditionalFormatting>
  <conditionalFormatting sqref="AC40">
    <cfRule type="cellIs" dxfId="160" priority="55" stopIfTrue="1" operator="greaterThan">
      <formula>AB40</formula>
    </cfRule>
  </conditionalFormatting>
  <conditionalFormatting sqref="AC40">
    <cfRule type="cellIs" dxfId="159" priority="54" stopIfTrue="1" operator="greaterThan">
      <formula>AB40</formula>
    </cfRule>
  </conditionalFormatting>
  <conditionalFormatting sqref="AC40">
    <cfRule type="cellIs" dxfId="158" priority="53" stopIfTrue="1" operator="greaterThan">
      <formula>AB40</formula>
    </cfRule>
  </conditionalFormatting>
  <conditionalFormatting sqref="AC40">
    <cfRule type="cellIs" dxfId="157" priority="52" stopIfTrue="1" operator="greaterThan">
      <formula>AB40</formula>
    </cfRule>
  </conditionalFormatting>
  <conditionalFormatting sqref="AC40">
    <cfRule type="cellIs" dxfId="156" priority="51" stopIfTrue="1" operator="greaterThan">
      <formula>AB40</formula>
    </cfRule>
  </conditionalFormatting>
  <conditionalFormatting sqref="AC40">
    <cfRule type="cellIs" dxfId="155" priority="50" stopIfTrue="1" operator="greaterThan">
      <formula>AB40</formula>
    </cfRule>
  </conditionalFormatting>
  <conditionalFormatting sqref="E29">
    <cfRule type="cellIs" dxfId="154" priority="49" stopIfTrue="1" operator="greaterThan">
      <formula>D36</formula>
    </cfRule>
  </conditionalFormatting>
  <conditionalFormatting sqref="E29">
    <cfRule type="cellIs" dxfId="153" priority="48" stopIfTrue="1" operator="greaterThan">
      <formula>D36</formula>
    </cfRule>
  </conditionalFormatting>
  <conditionalFormatting sqref="E29">
    <cfRule type="cellIs" dxfId="152" priority="47" stopIfTrue="1" operator="greaterThan">
      <formula>D35</formula>
    </cfRule>
  </conditionalFormatting>
  <conditionalFormatting sqref="E29">
    <cfRule type="cellIs" dxfId="151" priority="46" stopIfTrue="1" operator="greaterThan">
      <formula>D35</formula>
    </cfRule>
  </conditionalFormatting>
  <conditionalFormatting sqref="E29">
    <cfRule type="cellIs" dxfId="150" priority="45" stopIfTrue="1" operator="greaterThan">
      <formula>D36</formula>
    </cfRule>
  </conditionalFormatting>
  <conditionalFormatting sqref="E29">
    <cfRule type="cellIs" dxfId="149" priority="44" stopIfTrue="1" operator="greaterThan">
      <formula>D35</formula>
    </cfRule>
  </conditionalFormatting>
  <conditionalFormatting sqref="E29">
    <cfRule type="cellIs" dxfId="148" priority="43" stopIfTrue="1" operator="greaterThan">
      <formula>D35</formula>
    </cfRule>
  </conditionalFormatting>
  <conditionalFormatting sqref="E27">
    <cfRule type="cellIs" dxfId="147" priority="42" stopIfTrue="1" operator="greaterThan">
      <formula>D34</formula>
    </cfRule>
  </conditionalFormatting>
  <conditionalFormatting sqref="E27">
    <cfRule type="cellIs" dxfId="146" priority="41" stopIfTrue="1" operator="greaterThan">
      <formula>D34</formula>
    </cfRule>
  </conditionalFormatting>
  <conditionalFormatting sqref="E27">
    <cfRule type="cellIs" dxfId="145" priority="40" stopIfTrue="1" operator="greaterThan">
      <formula>D33</formula>
    </cfRule>
  </conditionalFormatting>
  <conditionalFormatting sqref="E27">
    <cfRule type="cellIs" dxfId="144" priority="39" stopIfTrue="1" operator="greaterThan">
      <formula>D33</formula>
    </cfRule>
  </conditionalFormatting>
  <conditionalFormatting sqref="E27">
    <cfRule type="cellIs" dxfId="143" priority="38" stopIfTrue="1" operator="greaterThan">
      <formula>D34</formula>
    </cfRule>
  </conditionalFormatting>
  <conditionalFormatting sqref="E27">
    <cfRule type="cellIs" dxfId="142" priority="37" stopIfTrue="1" operator="greaterThan">
      <formula>D33</formula>
    </cfRule>
  </conditionalFormatting>
  <conditionalFormatting sqref="E27">
    <cfRule type="cellIs" dxfId="141" priority="36" stopIfTrue="1" operator="greaterThan">
      <formula>D33</formula>
    </cfRule>
  </conditionalFormatting>
  <conditionalFormatting sqref="E30:E31">
    <cfRule type="cellIs" dxfId="140" priority="35" stopIfTrue="1" operator="greaterThan">
      <formula>D39</formula>
    </cfRule>
  </conditionalFormatting>
  <conditionalFormatting sqref="E30">
    <cfRule type="cellIs" dxfId="139" priority="34" stopIfTrue="1" operator="greaterThan">
      <formula>D39</formula>
    </cfRule>
  </conditionalFormatting>
  <conditionalFormatting sqref="E30">
    <cfRule type="cellIs" dxfId="138" priority="33" stopIfTrue="1" operator="greaterThan">
      <formula>D36</formula>
    </cfRule>
  </conditionalFormatting>
  <conditionalFormatting sqref="E30">
    <cfRule type="cellIs" dxfId="137" priority="32" stopIfTrue="1" operator="greaterThan">
      <formula>D36</formula>
    </cfRule>
  </conditionalFormatting>
  <conditionalFormatting sqref="E30">
    <cfRule type="cellIs" dxfId="136" priority="31" stopIfTrue="1" operator="greaterThan">
      <formula>D39</formula>
    </cfRule>
  </conditionalFormatting>
  <conditionalFormatting sqref="E30">
    <cfRule type="cellIs" dxfId="135" priority="30" stopIfTrue="1" operator="greaterThan">
      <formula>D36</formula>
    </cfRule>
  </conditionalFormatting>
  <conditionalFormatting sqref="E30">
    <cfRule type="cellIs" dxfId="134" priority="29" stopIfTrue="1" operator="greaterThan">
      <formula>D36</formula>
    </cfRule>
  </conditionalFormatting>
  <conditionalFormatting sqref="AC41">
    <cfRule type="cellIs" dxfId="133" priority="28" stopIfTrue="1" operator="greaterThan">
      <formula>AB41</formula>
    </cfRule>
  </conditionalFormatting>
  <conditionalFormatting sqref="AC41">
    <cfRule type="cellIs" dxfId="132" priority="27" stopIfTrue="1" operator="greaterThan">
      <formula>AB41</formula>
    </cfRule>
  </conditionalFormatting>
  <conditionalFormatting sqref="AC41">
    <cfRule type="cellIs" dxfId="131" priority="26" stopIfTrue="1" operator="greaterThan">
      <formula>AB41</formula>
    </cfRule>
  </conditionalFormatting>
  <conditionalFormatting sqref="AC41">
    <cfRule type="cellIs" dxfId="130" priority="25" stopIfTrue="1" operator="greaterThan">
      <formula>AB41</formula>
    </cfRule>
  </conditionalFormatting>
  <conditionalFormatting sqref="AC41">
    <cfRule type="cellIs" dxfId="129" priority="24" stopIfTrue="1" operator="greaterThan">
      <formula>AB41</formula>
    </cfRule>
  </conditionalFormatting>
  <conditionalFormatting sqref="AC41">
    <cfRule type="cellIs" dxfId="128" priority="23" stopIfTrue="1" operator="greaterThan">
      <formula>AB41</formula>
    </cfRule>
  </conditionalFormatting>
  <conditionalFormatting sqref="AC41">
    <cfRule type="cellIs" dxfId="127" priority="22" stopIfTrue="1" operator="greaterThan">
      <formula>AB41</formula>
    </cfRule>
  </conditionalFormatting>
  <conditionalFormatting sqref="AC42">
    <cfRule type="cellIs" dxfId="126" priority="21" stopIfTrue="1" operator="greaterThan">
      <formula>AB42</formula>
    </cfRule>
  </conditionalFormatting>
  <conditionalFormatting sqref="AC42">
    <cfRule type="cellIs" dxfId="125" priority="20" stopIfTrue="1" operator="greaterThan">
      <formula>AB42</formula>
    </cfRule>
  </conditionalFormatting>
  <conditionalFormatting sqref="AC42">
    <cfRule type="cellIs" dxfId="124" priority="19" stopIfTrue="1" operator="greaterThan">
      <formula>AB42</formula>
    </cfRule>
  </conditionalFormatting>
  <conditionalFormatting sqref="AC42">
    <cfRule type="cellIs" dxfId="123" priority="18" stopIfTrue="1" operator="greaterThan">
      <formula>AB42</formula>
    </cfRule>
  </conditionalFormatting>
  <conditionalFormatting sqref="AC42">
    <cfRule type="cellIs" dxfId="122" priority="17" stopIfTrue="1" operator="greaterThan">
      <formula>AB42</formula>
    </cfRule>
  </conditionalFormatting>
  <conditionalFormatting sqref="AC42">
    <cfRule type="cellIs" dxfId="121" priority="16" stopIfTrue="1" operator="greaterThan">
      <formula>AB42</formula>
    </cfRule>
  </conditionalFormatting>
  <conditionalFormatting sqref="AC42">
    <cfRule type="cellIs" dxfId="120" priority="15" stopIfTrue="1" operator="greaterThan">
      <formula>AB42</formula>
    </cfRule>
  </conditionalFormatting>
  <conditionalFormatting sqref="AC43">
    <cfRule type="cellIs" dxfId="119" priority="14" stopIfTrue="1" operator="greaterThan">
      <formula>AB43</formula>
    </cfRule>
  </conditionalFormatting>
  <conditionalFormatting sqref="AC43">
    <cfRule type="cellIs" dxfId="118" priority="13" stopIfTrue="1" operator="greaterThan">
      <formula>AB43</formula>
    </cfRule>
  </conditionalFormatting>
  <conditionalFormatting sqref="AC43">
    <cfRule type="cellIs" dxfId="117" priority="12" stopIfTrue="1" operator="greaterThan">
      <formula>AB43</formula>
    </cfRule>
  </conditionalFormatting>
  <conditionalFormatting sqref="AC43">
    <cfRule type="cellIs" dxfId="116" priority="11" stopIfTrue="1" operator="greaterThan">
      <formula>AB43</formula>
    </cfRule>
  </conditionalFormatting>
  <conditionalFormatting sqref="AC43">
    <cfRule type="cellIs" dxfId="115" priority="10" stopIfTrue="1" operator="greaterThan">
      <formula>AB43</formula>
    </cfRule>
  </conditionalFormatting>
  <conditionalFormatting sqref="AC43">
    <cfRule type="cellIs" dxfId="114" priority="9" stopIfTrue="1" operator="greaterThan">
      <formula>AB43</formula>
    </cfRule>
  </conditionalFormatting>
  <conditionalFormatting sqref="AC43">
    <cfRule type="cellIs" dxfId="113" priority="8" stopIfTrue="1" operator="greaterThan">
      <formula>AB43</formula>
    </cfRule>
  </conditionalFormatting>
  <conditionalFormatting sqref="E40">
    <cfRule type="cellIs" dxfId="112" priority="245" stopIfTrue="1" operator="greaterThan">
      <formula>D49</formula>
    </cfRule>
  </conditionalFormatting>
  <conditionalFormatting sqref="E40">
    <cfRule type="cellIs" dxfId="111" priority="246" stopIfTrue="1" operator="greaterThan">
      <formula>D44</formula>
    </cfRule>
  </conditionalFormatting>
  <conditionalFormatting sqref="AC38">
    <cfRule type="cellIs" dxfId="110" priority="7" stopIfTrue="1" operator="greaterThan">
      <formula>AB38</formula>
    </cfRule>
  </conditionalFormatting>
  <conditionalFormatting sqref="AC38">
    <cfRule type="cellIs" dxfId="109" priority="6" stopIfTrue="1" operator="greaterThan">
      <formula>AB38</formula>
    </cfRule>
  </conditionalFormatting>
  <conditionalFormatting sqref="AC38">
    <cfRule type="cellIs" dxfId="108" priority="5" stopIfTrue="1" operator="greaterThan">
      <formula>AB38</formula>
    </cfRule>
  </conditionalFormatting>
  <conditionalFormatting sqref="AC38">
    <cfRule type="cellIs" dxfId="107" priority="4" stopIfTrue="1" operator="greaterThan">
      <formula>AB38</formula>
    </cfRule>
  </conditionalFormatting>
  <conditionalFormatting sqref="AC38">
    <cfRule type="cellIs" dxfId="106" priority="3" stopIfTrue="1" operator="greaterThan">
      <formula>AB38</formula>
    </cfRule>
  </conditionalFormatting>
  <conditionalFormatting sqref="AC38">
    <cfRule type="cellIs" dxfId="105" priority="2" stopIfTrue="1" operator="greaterThan">
      <formula>AB38</formula>
    </cfRule>
  </conditionalFormatting>
  <conditionalFormatting sqref="AC38">
    <cfRule type="cellIs" dxfId="104" priority="1" stopIfTrue="1" operator="greaterThan">
      <formula>AB38</formula>
    </cfRule>
  </conditionalFormatting>
  <conditionalFormatting sqref="E31">
    <cfRule type="cellIs" dxfId="103" priority="367" stopIfTrue="1" operator="greaterThan">
      <formula>D39</formula>
    </cfRule>
  </conditionalFormatting>
  <printOptions horizontalCentered="1"/>
  <pageMargins left="0.39370078740157483" right="0.39370078740157483" top="0.19685039370078741" bottom="0.19685039370078741" header="0.51181102362204722" footer="0.51181102362204722"/>
  <pageSetup paperSize="9" scale="46" orientation="landscape" r:id="rId1"/>
  <headerFooter alignWithMargins="0"/>
  <ignoredErrors>
    <ignoredError sqref="AB4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AF62"/>
  <sheetViews>
    <sheetView showZeros="0" zoomScale="55" zoomScaleNormal="55" workbookViewId="0">
      <selection activeCell="Z2" sqref="Z2:AC3"/>
    </sheetView>
  </sheetViews>
  <sheetFormatPr defaultRowHeight="13.5"/>
  <cols>
    <col min="1" max="1" width="3.625" style="381" customWidth="1"/>
    <col min="2" max="2" width="14.375" style="14" customWidth="1"/>
    <col min="3" max="4" width="10.625" style="14" customWidth="1"/>
    <col min="5" max="5" width="3.625" style="381" customWidth="1"/>
    <col min="6" max="6" width="14.25" style="14" customWidth="1"/>
    <col min="7" max="8" width="10.625" style="14" customWidth="1"/>
    <col min="9" max="9" width="3.625" style="381" customWidth="1"/>
    <col min="10" max="10" width="14.25" style="14" customWidth="1"/>
    <col min="11" max="12" width="10.625" style="14" customWidth="1"/>
    <col min="13" max="13" width="3.625" style="381" customWidth="1"/>
    <col min="14" max="14" width="14.25" style="14" customWidth="1"/>
    <col min="15" max="16" width="10.625" style="14" customWidth="1"/>
    <col min="17" max="17" width="3.625" style="381" customWidth="1"/>
    <col min="18" max="18" width="8.875" style="14" customWidth="1"/>
    <col min="19" max="19" width="5.625" style="14" customWidth="1"/>
    <col min="20" max="21" width="10.625" style="14" customWidth="1"/>
    <col min="22" max="22" width="3.625" style="381" customWidth="1"/>
    <col min="23" max="23" width="14" style="14" customWidth="1"/>
    <col min="24" max="25" width="10.625" style="14" customWidth="1"/>
    <col min="26" max="26" width="3.625" style="381" customWidth="1"/>
    <col min="27" max="27" width="14.25" style="14" customWidth="1"/>
    <col min="28" max="29" width="10.625" style="14" customWidth="1"/>
    <col min="30" max="16384" width="9" style="14"/>
  </cols>
  <sheetData>
    <row r="1" spans="1:30" ht="39.950000000000003" customHeight="1" thickBot="1">
      <c r="A1" s="678">
        <f>入力画面!C10</f>
        <v>0</v>
      </c>
      <c r="B1" s="678"/>
      <c r="C1" s="678"/>
      <c r="D1" s="678"/>
      <c r="E1" s="678"/>
      <c r="F1" s="678"/>
      <c r="G1" s="678"/>
      <c r="H1" s="678"/>
      <c r="I1" s="678"/>
      <c r="J1" s="683" t="s">
        <v>777</v>
      </c>
      <c r="K1" s="683"/>
      <c r="L1" s="683"/>
      <c r="M1" s="683"/>
      <c r="N1" s="683"/>
      <c r="O1" s="683"/>
      <c r="P1" s="683"/>
      <c r="Q1" s="683"/>
      <c r="R1" s="683"/>
      <c r="S1" s="683"/>
      <c r="T1" s="92"/>
      <c r="U1" s="92"/>
      <c r="V1" s="346"/>
      <c r="W1" s="168"/>
      <c r="X1" s="168"/>
      <c r="Y1" s="168"/>
      <c r="Z1" s="189"/>
      <c r="AA1" s="808" t="s">
        <v>937</v>
      </c>
      <c r="AB1" s="808"/>
      <c r="AC1" s="808"/>
      <c r="AD1" s="114"/>
    </row>
    <row r="2" spans="1:30" ht="20.100000000000001" customHeight="1">
      <c r="A2" s="809" t="s">
        <v>365</v>
      </c>
      <c r="B2" s="810"/>
      <c r="C2" s="811"/>
      <c r="D2" s="815" t="s">
        <v>364</v>
      </c>
      <c r="E2" s="815"/>
      <c r="F2" s="815"/>
      <c r="G2" s="815"/>
      <c r="H2" s="815" t="s">
        <v>363</v>
      </c>
      <c r="I2" s="815"/>
      <c r="J2" s="815"/>
      <c r="K2" s="815"/>
      <c r="L2" s="817" t="s">
        <v>362</v>
      </c>
      <c r="M2" s="810"/>
      <c r="N2" s="810"/>
      <c r="O2" s="810"/>
      <c r="P2" s="810"/>
      <c r="Q2" s="810"/>
      <c r="R2" s="810"/>
      <c r="S2" s="810"/>
      <c r="T2" s="819" t="s">
        <v>361</v>
      </c>
      <c r="U2" s="822">
        <f>入力画面!C12</f>
        <v>0</v>
      </c>
      <c r="V2" s="823"/>
      <c r="W2" s="823"/>
      <c r="X2" s="824"/>
      <c r="Y2" s="819" t="s">
        <v>360</v>
      </c>
      <c r="Z2" s="828" t="s">
        <v>359</v>
      </c>
      <c r="AA2" s="829"/>
      <c r="AB2" s="829"/>
      <c r="AC2" s="830"/>
      <c r="AD2" s="114"/>
    </row>
    <row r="3" spans="1:30" ht="20.100000000000001" customHeight="1">
      <c r="A3" s="812"/>
      <c r="B3" s="813"/>
      <c r="C3" s="814"/>
      <c r="D3" s="816"/>
      <c r="E3" s="816"/>
      <c r="F3" s="816"/>
      <c r="G3" s="816"/>
      <c r="H3" s="816"/>
      <c r="I3" s="816"/>
      <c r="J3" s="816"/>
      <c r="K3" s="816"/>
      <c r="L3" s="818"/>
      <c r="M3" s="813"/>
      <c r="N3" s="813"/>
      <c r="O3" s="813"/>
      <c r="P3" s="813"/>
      <c r="Q3" s="813"/>
      <c r="R3" s="813"/>
      <c r="S3" s="813"/>
      <c r="T3" s="820"/>
      <c r="U3" s="825"/>
      <c r="V3" s="826"/>
      <c r="W3" s="826"/>
      <c r="X3" s="827"/>
      <c r="Y3" s="820"/>
      <c r="Z3" s="831"/>
      <c r="AA3" s="832"/>
      <c r="AB3" s="832"/>
      <c r="AC3" s="833"/>
      <c r="AD3" s="114"/>
    </row>
    <row r="4" spans="1:30" ht="21.95" customHeight="1">
      <c r="A4" s="834">
        <f>入力画面!C4</f>
        <v>0</v>
      </c>
      <c r="B4" s="835"/>
      <c r="C4" s="836"/>
      <c r="D4" s="843">
        <f>入力画面!B3</f>
        <v>0</v>
      </c>
      <c r="E4" s="844"/>
      <c r="F4" s="844"/>
      <c r="G4" s="845"/>
      <c r="H4" s="852">
        <f>AC51</f>
        <v>0</v>
      </c>
      <c r="I4" s="838"/>
      <c r="J4" s="838"/>
      <c r="K4" s="838"/>
      <c r="L4" s="854">
        <f>入力画面!C6</f>
        <v>0</v>
      </c>
      <c r="M4" s="855"/>
      <c r="N4" s="855"/>
      <c r="O4" s="855"/>
      <c r="P4" s="855"/>
      <c r="Q4" s="855"/>
      <c r="R4" s="855"/>
      <c r="S4" s="856"/>
      <c r="T4" s="820"/>
      <c r="U4" s="825"/>
      <c r="V4" s="826"/>
      <c r="W4" s="826"/>
      <c r="X4" s="827"/>
      <c r="Y4" s="820"/>
      <c r="Z4" s="857" t="s">
        <v>358</v>
      </c>
      <c r="AA4" s="858"/>
      <c r="AB4" s="858"/>
      <c r="AC4" s="859"/>
      <c r="AD4" s="115"/>
    </row>
    <row r="5" spans="1:30" ht="21.95" customHeight="1">
      <c r="A5" s="837"/>
      <c r="B5" s="838"/>
      <c r="C5" s="839"/>
      <c r="D5" s="846"/>
      <c r="E5" s="847"/>
      <c r="F5" s="847"/>
      <c r="G5" s="848"/>
      <c r="H5" s="852"/>
      <c r="I5" s="838"/>
      <c r="J5" s="838"/>
      <c r="K5" s="838"/>
      <c r="L5" s="825"/>
      <c r="M5" s="826"/>
      <c r="N5" s="826"/>
      <c r="O5" s="826"/>
      <c r="P5" s="826"/>
      <c r="Q5" s="826"/>
      <c r="R5" s="826"/>
      <c r="S5" s="827"/>
      <c r="T5" s="820"/>
      <c r="U5" s="860">
        <f>入力画面!C13</f>
        <v>0</v>
      </c>
      <c r="V5" s="861"/>
      <c r="W5" s="861"/>
      <c r="X5" s="862"/>
      <c r="Y5" s="820"/>
      <c r="Z5" s="866" t="s">
        <v>821</v>
      </c>
      <c r="AA5" s="867"/>
      <c r="AB5" s="867"/>
      <c r="AC5" s="868"/>
      <c r="AD5" s="114"/>
    </row>
    <row r="6" spans="1:30" ht="21.95" customHeight="1">
      <c r="A6" s="837"/>
      <c r="B6" s="838"/>
      <c r="C6" s="839"/>
      <c r="D6" s="846"/>
      <c r="E6" s="847"/>
      <c r="F6" s="847"/>
      <c r="G6" s="848"/>
      <c r="H6" s="852"/>
      <c r="I6" s="838"/>
      <c r="J6" s="838"/>
      <c r="K6" s="838"/>
      <c r="L6" s="825">
        <f>入力画面!C8</f>
        <v>0</v>
      </c>
      <c r="M6" s="826"/>
      <c r="N6" s="826"/>
      <c r="O6" s="826"/>
      <c r="P6" s="826"/>
      <c r="Q6" s="826"/>
      <c r="R6" s="826"/>
      <c r="S6" s="827"/>
      <c r="T6" s="820"/>
      <c r="U6" s="860"/>
      <c r="V6" s="861"/>
      <c r="W6" s="861"/>
      <c r="X6" s="862"/>
      <c r="Y6" s="820"/>
      <c r="Z6" s="866" t="s">
        <v>357</v>
      </c>
      <c r="AA6" s="867"/>
      <c r="AB6" s="867"/>
      <c r="AC6" s="868"/>
      <c r="AD6" s="114"/>
    </row>
    <row r="7" spans="1:30" ht="21.95" customHeight="1" thickBot="1">
      <c r="A7" s="840"/>
      <c r="B7" s="841"/>
      <c r="C7" s="842"/>
      <c r="D7" s="849"/>
      <c r="E7" s="850"/>
      <c r="F7" s="850"/>
      <c r="G7" s="851"/>
      <c r="H7" s="853"/>
      <c r="I7" s="841"/>
      <c r="J7" s="841"/>
      <c r="K7" s="841"/>
      <c r="L7" s="869"/>
      <c r="M7" s="870"/>
      <c r="N7" s="870"/>
      <c r="O7" s="870"/>
      <c r="P7" s="870"/>
      <c r="Q7" s="870"/>
      <c r="R7" s="870"/>
      <c r="S7" s="871"/>
      <c r="T7" s="821"/>
      <c r="U7" s="863"/>
      <c r="V7" s="864"/>
      <c r="W7" s="864"/>
      <c r="X7" s="865"/>
      <c r="Y7" s="821"/>
      <c r="Z7" s="872" t="s">
        <v>356</v>
      </c>
      <c r="AA7" s="873"/>
      <c r="AB7" s="873"/>
      <c r="AC7" s="874"/>
      <c r="AD7" s="115"/>
    </row>
    <row r="8" spans="1:30" ht="21.95" customHeight="1">
      <c r="A8" s="920" t="s">
        <v>355</v>
      </c>
      <c r="B8" s="921"/>
      <c r="C8" s="921"/>
      <c r="D8" s="921"/>
      <c r="E8" s="143" t="s">
        <v>371</v>
      </c>
      <c r="F8" s="342" t="s">
        <v>925</v>
      </c>
      <c r="G8" s="195">
        <v>60</v>
      </c>
      <c r="H8" s="195"/>
      <c r="I8" s="899" t="s">
        <v>301</v>
      </c>
      <c r="J8" s="899"/>
      <c r="K8" s="899"/>
      <c r="L8" s="899"/>
      <c r="M8" s="899" t="s">
        <v>296</v>
      </c>
      <c r="N8" s="899"/>
      <c r="O8" s="899"/>
      <c r="P8" s="899"/>
      <c r="Q8" s="916" t="s">
        <v>275</v>
      </c>
      <c r="R8" s="916"/>
      <c r="S8" s="916"/>
      <c r="T8" s="916"/>
      <c r="U8" s="916"/>
      <c r="V8" s="913" t="s">
        <v>281</v>
      </c>
      <c r="W8" s="914"/>
      <c r="X8" s="914"/>
      <c r="Y8" s="915"/>
      <c r="Z8" s="899" t="s">
        <v>263</v>
      </c>
      <c r="AA8" s="899"/>
      <c r="AB8" s="899"/>
      <c r="AC8" s="900"/>
      <c r="AD8" s="115"/>
    </row>
    <row r="9" spans="1:30" ht="21.95" customHeight="1">
      <c r="A9" s="922"/>
      <c r="B9" s="923"/>
      <c r="C9" s="923"/>
      <c r="D9" s="923"/>
      <c r="E9" s="143" t="s">
        <v>371</v>
      </c>
      <c r="F9" s="342" t="s">
        <v>796</v>
      </c>
      <c r="G9" s="195">
        <v>100</v>
      </c>
      <c r="H9" s="195"/>
      <c r="I9" s="896"/>
      <c r="J9" s="896"/>
      <c r="K9" s="896"/>
      <c r="L9" s="896"/>
      <c r="M9" s="896"/>
      <c r="N9" s="896"/>
      <c r="O9" s="896"/>
      <c r="P9" s="896"/>
      <c r="Q9" s="917"/>
      <c r="R9" s="917"/>
      <c r="S9" s="917"/>
      <c r="T9" s="917"/>
      <c r="U9" s="917"/>
      <c r="V9" s="905"/>
      <c r="W9" s="906"/>
      <c r="X9" s="906"/>
      <c r="Y9" s="907"/>
      <c r="Z9" s="896"/>
      <c r="AA9" s="896"/>
      <c r="AB9" s="896"/>
      <c r="AC9" s="901"/>
      <c r="AD9" s="115"/>
    </row>
    <row r="10" spans="1:30" ht="21.95" customHeight="1">
      <c r="A10" s="178" t="s">
        <v>713</v>
      </c>
      <c r="B10" s="342" t="s">
        <v>782</v>
      </c>
      <c r="C10" s="194">
        <v>180</v>
      </c>
      <c r="D10" s="194"/>
      <c r="E10" s="143" t="s">
        <v>371</v>
      </c>
      <c r="F10" s="342" t="s">
        <v>902</v>
      </c>
      <c r="G10" s="195">
        <v>60</v>
      </c>
      <c r="H10" s="195"/>
      <c r="I10" s="143" t="s">
        <v>371</v>
      </c>
      <c r="J10" s="343" t="s">
        <v>22</v>
      </c>
      <c r="K10" s="331">
        <v>20</v>
      </c>
      <c r="L10" s="331"/>
      <c r="M10" s="143" t="s">
        <v>371</v>
      </c>
      <c r="N10" s="57" t="s">
        <v>58</v>
      </c>
      <c r="O10" s="331">
        <v>20</v>
      </c>
      <c r="P10" s="331"/>
      <c r="Q10" s="143" t="s">
        <v>371</v>
      </c>
      <c r="R10" s="884" t="s">
        <v>85</v>
      </c>
      <c r="S10" s="884"/>
      <c r="T10" s="331">
        <v>110</v>
      </c>
      <c r="U10" s="331"/>
      <c r="V10" s="143" t="s">
        <v>371</v>
      </c>
      <c r="W10" s="342" t="s">
        <v>866</v>
      </c>
      <c r="X10" s="331">
        <v>10</v>
      </c>
      <c r="Y10" s="331"/>
      <c r="Z10" s="143" t="s">
        <v>371</v>
      </c>
      <c r="AA10" s="342" t="s">
        <v>141</v>
      </c>
      <c r="AB10" s="194">
        <v>140</v>
      </c>
      <c r="AC10" s="210"/>
      <c r="AD10" s="115"/>
    </row>
    <row r="11" spans="1:30" ht="21.95" customHeight="1">
      <c r="A11" s="178" t="s">
        <v>713</v>
      </c>
      <c r="B11" s="342" t="s">
        <v>787</v>
      </c>
      <c r="C11" s="194">
        <v>0</v>
      </c>
      <c r="D11" s="378" t="s">
        <v>848</v>
      </c>
      <c r="E11" s="143" t="s">
        <v>714</v>
      </c>
      <c r="F11" s="342" t="s">
        <v>903</v>
      </c>
      <c r="G11" s="195">
        <v>60</v>
      </c>
      <c r="H11" s="195"/>
      <c r="I11" s="143" t="s">
        <v>371</v>
      </c>
      <c r="J11" s="343" t="s">
        <v>413</v>
      </c>
      <c r="K11" s="331">
        <v>20</v>
      </c>
      <c r="L11" s="331"/>
      <c r="M11" s="143" t="s">
        <v>371</v>
      </c>
      <c r="N11" s="57" t="s">
        <v>59</v>
      </c>
      <c r="O11" s="199">
        <v>10</v>
      </c>
      <c r="P11" s="199"/>
      <c r="Q11" s="143" t="s">
        <v>371</v>
      </c>
      <c r="R11" s="884" t="s">
        <v>86</v>
      </c>
      <c r="S11" s="884"/>
      <c r="T11" s="331">
        <v>40</v>
      </c>
      <c r="U11" s="331"/>
      <c r="V11" s="143" t="s">
        <v>371</v>
      </c>
      <c r="W11" s="342" t="s">
        <v>372</v>
      </c>
      <c r="X11" s="331">
        <v>120</v>
      </c>
      <c r="Y11" s="331"/>
      <c r="Z11" s="143"/>
      <c r="AA11" s="342"/>
      <c r="AB11" s="194"/>
      <c r="AC11" s="210"/>
      <c r="AD11" s="115"/>
    </row>
    <row r="12" spans="1:30" ht="21.95" customHeight="1">
      <c r="A12" s="178" t="s">
        <v>713</v>
      </c>
      <c r="B12" s="342" t="s">
        <v>788</v>
      </c>
      <c r="C12" s="194">
        <v>280</v>
      </c>
      <c r="D12" s="194"/>
      <c r="E12" s="143" t="s">
        <v>371</v>
      </c>
      <c r="F12" s="342" t="s">
        <v>786</v>
      </c>
      <c r="G12" s="195">
        <v>10</v>
      </c>
      <c r="H12" s="195"/>
      <c r="I12" s="143" t="s">
        <v>371</v>
      </c>
      <c r="J12" s="342" t="s">
        <v>24</v>
      </c>
      <c r="K12" s="331">
        <v>20</v>
      </c>
      <c r="L12" s="331"/>
      <c r="M12" s="143" t="s">
        <v>371</v>
      </c>
      <c r="N12" s="57" t="s">
        <v>60</v>
      </c>
      <c r="O12" s="199">
        <v>50</v>
      </c>
      <c r="P12" s="199"/>
      <c r="Q12" s="143" t="s">
        <v>371</v>
      </c>
      <c r="R12" s="883" t="s">
        <v>87</v>
      </c>
      <c r="S12" s="883"/>
      <c r="T12" s="331">
        <v>170</v>
      </c>
      <c r="U12" s="331"/>
      <c r="V12" s="143" t="s">
        <v>371</v>
      </c>
      <c r="W12" s="342" t="s">
        <v>376</v>
      </c>
      <c r="X12" s="331">
        <v>50</v>
      </c>
      <c r="Y12" s="331"/>
      <c r="Z12" s="143"/>
      <c r="AA12" s="342"/>
      <c r="AB12" s="202">
        <v>0</v>
      </c>
      <c r="AC12" s="213"/>
      <c r="AD12" s="115"/>
    </row>
    <row r="13" spans="1:30" ht="21.95" customHeight="1">
      <c r="A13" s="178" t="s">
        <v>713</v>
      </c>
      <c r="B13" s="342" t="s">
        <v>789</v>
      </c>
      <c r="C13" s="194">
        <v>630</v>
      </c>
      <c r="D13" s="194"/>
      <c r="E13" s="143"/>
      <c r="F13" s="342"/>
      <c r="G13" s="195"/>
      <c r="H13" s="195"/>
      <c r="I13" s="143" t="s">
        <v>371</v>
      </c>
      <c r="J13" s="343" t="s">
        <v>25</v>
      </c>
      <c r="K13" s="331">
        <v>50</v>
      </c>
      <c r="L13" s="331"/>
      <c r="M13" s="143" t="s">
        <v>371</v>
      </c>
      <c r="N13" s="57" t="s">
        <v>61</v>
      </c>
      <c r="O13" s="199">
        <v>10</v>
      </c>
      <c r="P13" s="199"/>
      <c r="Q13" s="143" t="s">
        <v>371</v>
      </c>
      <c r="R13" s="883" t="s">
        <v>88</v>
      </c>
      <c r="S13" s="883"/>
      <c r="T13" s="331">
        <v>80</v>
      </c>
      <c r="U13" s="331"/>
      <c r="V13" s="143" t="s">
        <v>371</v>
      </c>
      <c r="W13" s="342" t="s">
        <v>379</v>
      </c>
      <c r="X13" s="331">
        <v>70</v>
      </c>
      <c r="Y13" s="331"/>
      <c r="Z13" s="897" t="s">
        <v>155</v>
      </c>
      <c r="AA13" s="898"/>
      <c r="AB13" s="202">
        <f>SUM(AB10)</f>
        <v>140</v>
      </c>
      <c r="AC13" s="213">
        <f>SUM(AC10)</f>
        <v>0</v>
      </c>
      <c r="AD13" s="115"/>
    </row>
    <row r="14" spans="1:30" ht="21.95" customHeight="1">
      <c r="A14" s="178" t="s">
        <v>713</v>
      </c>
      <c r="B14" s="342" t="s">
        <v>790</v>
      </c>
      <c r="C14" s="194">
        <v>130</v>
      </c>
      <c r="D14" s="194"/>
      <c r="E14" s="184"/>
      <c r="F14" s="379"/>
      <c r="G14" s="198">
        <f>SUM(C10:C51,G8:G12)</f>
        <v>5270</v>
      </c>
      <c r="H14" s="198">
        <f>SUM(D10:D51,H8:H12)</f>
        <v>0</v>
      </c>
      <c r="I14" s="143" t="s">
        <v>371</v>
      </c>
      <c r="J14" s="343" t="s">
        <v>26</v>
      </c>
      <c r="K14" s="199">
        <v>50</v>
      </c>
      <c r="L14" s="199"/>
      <c r="M14" s="143"/>
      <c r="N14" s="57"/>
      <c r="O14" s="203"/>
      <c r="P14" s="203"/>
      <c r="Q14" s="143" t="s">
        <v>371</v>
      </c>
      <c r="R14" s="897" t="s">
        <v>89</v>
      </c>
      <c r="S14" s="898"/>
      <c r="T14" s="199">
        <v>40</v>
      </c>
      <c r="U14" s="199"/>
      <c r="V14" s="143" t="s">
        <v>371</v>
      </c>
      <c r="W14" s="342" t="s">
        <v>383</v>
      </c>
      <c r="X14" s="331">
        <v>40</v>
      </c>
      <c r="Y14" s="331"/>
      <c r="Z14" s="902" t="s">
        <v>239</v>
      </c>
      <c r="AA14" s="903"/>
      <c r="AB14" s="903"/>
      <c r="AC14" s="910"/>
      <c r="AD14" s="115"/>
    </row>
    <row r="15" spans="1:30" ht="21.95" customHeight="1">
      <c r="A15" s="178" t="s">
        <v>713</v>
      </c>
      <c r="B15" s="342" t="s">
        <v>791</v>
      </c>
      <c r="C15" s="194">
        <v>290</v>
      </c>
      <c r="D15" s="194"/>
      <c r="E15" s="896" t="s">
        <v>293</v>
      </c>
      <c r="F15" s="896"/>
      <c r="G15" s="896"/>
      <c r="H15" s="896"/>
      <c r="I15" s="143" t="s">
        <v>371</v>
      </c>
      <c r="J15" s="343" t="s">
        <v>27</v>
      </c>
      <c r="K15" s="199">
        <v>30</v>
      </c>
      <c r="L15" s="199"/>
      <c r="M15" s="143"/>
      <c r="N15" s="57"/>
      <c r="O15" s="203"/>
      <c r="P15" s="203"/>
      <c r="Q15" s="143" t="s">
        <v>371</v>
      </c>
      <c r="R15" s="908" t="s">
        <v>90</v>
      </c>
      <c r="S15" s="909"/>
      <c r="T15" s="199">
        <v>10</v>
      </c>
      <c r="U15" s="199"/>
      <c r="V15" s="143" t="s">
        <v>371</v>
      </c>
      <c r="W15" s="342" t="s">
        <v>801</v>
      </c>
      <c r="X15" s="331">
        <v>10</v>
      </c>
      <c r="Y15" s="331"/>
      <c r="Z15" s="905"/>
      <c r="AA15" s="906"/>
      <c r="AB15" s="906"/>
      <c r="AC15" s="911"/>
      <c r="AD15" s="117"/>
    </row>
    <row r="16" spans="1:30" ht="21.95" customHeight="1">
      <c r="A16" s="178" t="s">
        <v>713</v>
      </c>
      <c r="B16" s="342" t="s">
        <v>792</v>
      </c>
      <c r="C16" s="194">
        <v>0</v>
      </c>
      <c r="D16" s="378" t="s">
        <v>848</v>
      </c>
      <c r="E16" s="896"/>
      <c r="F16" s="896"/>
      <c r="G16" s="896"/>
      <c r="H16" s="896"/>
      <c r="I16" s="143"/>
      <c r="J16" s="342"/>
      <c r="K16" s="233"/>
      <c r="L16" s="233"/>
      <c r="M16" s="897" t="s">
        <v>158</v>
      </c>
      <c r="N16" s="898"/>
      <c r="O16" s="203">
        <f>SUM(O10:O13)</f>
        <v>90</v>
      </c>
      <c r="P16" s="203">
        <f>SUM(P10:P13)</f>
        <v>0</v>
      </c>
      <c r="Q16" s="143" t="s">
        <v>371</v>
      </c>
      <c r="R16" s="908" t="s">
        <v>91</v>
      </c>
      <c r="S16" s="909"/>
      <c r="T16" s="199">
        <v>30</v>
      </c>
      <c r="U16" s="199"/>
      <c r="V16" s="143" t="s">
        <v>371</v>
      </c>
      <c r="W16" s="342" t="s">
        <v>539</v>
      </c>
      <c r="X16" s="331">
        <v>10</v>
      </c>
      <c r="Y16" s="331"/>
      <c r="Z16" s="143" t="s">
        <v>371</v>
      </c>
      <c r="AA16" s="342" t="s">
        <v>143</v>
      </c>
      <c r="AB16" s="194">
        <v>10</v>
      </c>
      <c r="AC16" s="213"/>
      <c r="AD16" s="117"/>
    </row>
    <row r="17" spans="1:30" ht="21.95" customHeight="1">
      <c r="A17" s="178" t="s">
        <v>713</v>
      </c>
      <c r="B17" s="342" t="s">
        <v>793</v>
      </c>
      <c r="C17" s="194">
        <v>0</v>
      </c>
      <c r="D17" s="378" t="s">
        <v>848</v>
      </c>
      <c r="E17" s="143" t="s">
        <v>371</v>
      </c>
      <c r="F17" s="342" t="s">
        <v>509</v>
      </c>
      <c r="G17" s="195">
        <v>40</v>
      </c>
      <c r="H17" s="195"/>
      <c r="I17" s="143"/>
      <c r="J17" s="342"/>
      <c r="K17" s="233"/>
      <c r="L17" s="233"/>
      <c r="M17" s="902" t="s">
        <v>251</v>
      </c>
      <c r="N17" s="903"/>
      <c r="O17" s="903"/>
      <c r="P17" s="904"/>
      <c r="Q17" s="143" t="s">
        <v>371</v>
      </c>
      <c r="R17" s="918" t="s">
        <v>92</v>
      </c>
      <c r="S17" s="919"/>
      <c r="T17" s="199">
        <v>30</v>
      </c>
      <c r="U17" s="199"/>
      <c r="V17" s="143" t="s">
        <v>371</v>
      </c>
      <c r="W17" s="342" t="s">
        <v>869</v>
      </c>
      <c r="X17" s="331">
        <v>30</v>
      </c>
      <c r="Y17" s="331"/>
      <c r="Z17" s="176" t="s">
        <v>368</v>
      </c>
      <c r="AA17" s="342" t="s">
        <v>144</v>
      </c>
      <c r="AB17" s="194">
        <v>20</v>
      </c>
      <c r="AC17" s="213"/>
      <c r="AD17" s="117"/>
    </row>
    <row r="18" spans="1:30" ht="21.95" customHeight="1">
      <c r="A18" s="178" t="s">
        <v>713</v>
      </c>
      <c r="B18" s="342" t="s">
        <v>873</v>
      </c>
      <c r="C18" s="194">
        <v>890</v>
      </c>
      <c r="D18" s="194"/>
      <c r="E18" s="143" t="s">
        <v>371</v>
      </c>
      <c r="F18" s="342" t="s">
        <v>511</v>
      </c>
      <c r="G18" s="195">
        <v>40</v>
      </c>
      <c r="H18" s="195"/>
      <c r="I18" s="143"/>
      <c r="J18" s="342"/>
      <c r="K18" s="233"/>
      <c r="L18" s="233"/>
      <c r="M18" s="905"/>
      <c r="N18" s="906"/>
      <c r="O18" s="906"/>
      <c r="P18" s="907"/>
      <c r="Q18" s="143" t="s">
        <v>371</v>
      </c>
      <c r="R18" s="883" t="s">
        <v>537</v>
      </c>
      <c r="S18" s="883"/>
      <c r="T18" s="254">
        <v>50</v>
      </c>
      <c r="U18" s="254"/>
      <c r="V18" s="143" t="s">
        <v>371</v>
      </c>
      <c r="W18" s="342" t="s">
        <v>119</v>
      </c>
      <c r="X18" s="331">
        <v>30</v>
      </c>
      <c r="Y18" s="331"/>
      <c r="Z18" s="143" t="s">
        <v>371</v>
      </c>
      <c r="AA18" s="342" t="s">
        <v>145</v>
      </c>
      <c r="AB18" s="194">
        <v>20</v>
      </c>
      <c r="AC18" s="213"/>
      <c r="AD18" s="117"/>
    </row>
    <row r="19" spans="1:30" ht="21.95" customHeight="1">
      <c r="A19" s="178" t="s">
        <v>713</v>
      </c>
      <c r="B19" s="342" t="s">
        <v>794</v>
      </c>
      <c r="C19" s="194">
        <v>250</v>
      </c>
      <c r="D19" s="194"/>
      <c r="E19" s="143" t="s">
        <v>714</v>
      </c>
      <c r="F19" s="342" t="s">
        <v>9</v>
      </c>
      <c r="G19" s="195">
        <v>10</v>
      </c>
      <c r="H19" s="246"/>
      <c r="I19" s="884" t="s">
        <v>158</v>
      </c>
      <c r="J19" s="884"/>
      <c r="K19" s="203">
        <f>SUM(K10:K17)</f>
        <v>190</v>
      </c>
      <c r="L19" s="331">
        <f>SUM(L10:L17)</f>
        <v>0</v>
      </c>
      <c r="M19" s="143" t="s">
        <v>371</v>
      </c>
      <c r="N19" s="57" t="s">
        <v>242</v>
      </c>
      <c r="O19" s="199">
        <v>80</v>
      </c>
      <c r="P19" s="199"/>
      <c r="Q19" s="143" t="s">
        <v>371</v>
      </c>
      <c r="R19" s="908" t="s">
        <v>800</v>
      </c>
      <c r="S19" s="909"/>
      <c r="T19" s="199">
        <v>10</v>
      </c>
      <c r="U19" s="199"/>
      <c r="V19" s="143" t="s">
        <v>371</v>
      </c>
      <c r="W19" s="342" t="s">
        <v>827</v>
      </c>
      <c r="X19" s="331">
        <v>10</v>
      </c>
      <c r="Y19" s="331"/>
      <c r="Z19" s="143" t="s">
        <v>371</v>
      </c>
      <c r="AA19" s="342" t="s">
        <v>146</v>
      </c>
      <c r="AB19" s="194">
        <v>10</v>
      </c>
      <c r="AC19" s="213"/>
      <c r="AD19" s="117"/>
    </row>
    <row r="20" spans="1:30" ht="21.95" customHeight="1">
      <c r="A20" s="178" t="s">
        <v>713</v>
      </c>
      <c r="B20" s="342" t="s">
        <v>795</v>
      </c>
      <c r="C20" s="194">
        <v>0</v>
      </c>
      <c r="D20" s="82" t="s">
        <v>848</v>
      </c>
      <c r="E20" s="143"/>
      <c r="F20" s="62"/>
      <c r="G20" s="194"/>
      <c r="H20" s="194"/>
      <c r="I20" s="902" t="s">
        <v>252</v>
      </c>
      <c r="J20" s="903"/>
      <c r="K20" s="903"/>
      <c r="L20" s="904"/>
      <c r="M20" s="143" t="s">
        <v>371</v>
      </c>
      <c r="N20" s="57" t="s">
        <v>236</v>
      </c>
      <c r="O20" s="199">
        <v>10</v>
      </c>
      <c r="P20" s="207"/>
      <c r="Q20" s="143"/>
      <c r="R20" s="908"/>
      <c r="S20" s="909"/>
      <c r="T20" s="199"/>
      <c r="U20" s="199"/>
      <c r="V20" s="143"/>
      <c r="W20" s="121"/>
      <c r="X20" s="203">
        <v>0</v>
      </c>
      <c r="Y20" s="203"/>
      <c r="Z20" s="143" t="s">
        <v>371</v>
      </c>
      <c r="AA20" s="342" t="s">
        <v>147</v>
      </c>
      <c r="AB20" s="194">
        <v>10</v>
      </c>
      <c r="AC20" s="213"/>
      <c r="AD20" s="117"/>
    </row>
    <row r="21" spans="1:30" ht="21.95" customHeight="1">
      <c r="A21" s="178" t="s">
        <v>713</v>
      </c>
      <c r="B21" s="342" t="s">
        <v>796</v>
      </c>
      <c r="C21" s="194">
        <v>0</v>
      </c>
      <c r="D21" s="82" t="s">
        <v>848</v>
      </c>
      <c r="E21" s="885" t="s">
        <v>158</v>
      </c>
      <c r="F21" s="885"/>
      <c r="G21" s="198">
        <f>SUM(G17:G19)</f>
        <v>90</v>
      </c>
      <c r="H21" s="198">
        <f>SUM(H17:H19)</f>
        <v>0</v>
      </c>
      <c r="I21" s="905"/>
      <c r="J21" s="906"/>
      <c r="K21" s="906"/>
      <c r="L21" s="907"/>
      <c r="M21" s="188"/>
      <c r="N21" s="57"/>
      <c r="O21" s="199"/>
      <c r="P21" s="199"/>
      <c r="Q21" s="143"/>
      <c r="R21" s="918"/>
      <c r="S21" s="919"/>
      <c r="T21" s="199"/>
      <c r="U21" s="199"/>
      <c r="V21" s="885" t="s">
        <v>156</v>
      </c>
      <c r="W21" s="885"/>
      <c r="X21" s="202">
        <f>SUM(X10:X20)</f>
        <v>380</v>
      </c>
      <c r="Y21" s="202">
        <f>SUM(Y10:Y20)</f>
        <v>0</v>
      </c>
      <c r="Z21" s="143" t="s">
        <v>371</v>
      </c>
      <c r="AA21" s="342" t="s">
        <v>148</v>
      </c>
      <c r="AB21" s="194">
        <v>10</v>
      </c>
      <c r="AC21" s="213"/>
      <c r="AD21" s="117"/>
    </row>
    <row r="22" spans="1:30" ht="21.95" customHeight="1">
      <c r="A22" s="178" t="s">
        <v>713</v>
      </c>
      <c r="B22" s="342" t="s">
        <v>797</v>
      </c>
      <c r="C22" s="194">
        <v>0</v>
      </c>
      <c r="D22" s="82" t="s">
        <v>848</v>
      </c>
      <c r="E22" s="924" t="s">
        <v>261</v>
      </c>
      <c r="F22" s="924"/>
      <c r="G22" s="924"/>
      <c r="H22" s="924"/>
      <c r="I22" s="143" t="s">
        <v>371</v>
      </c>
      <c r="J22" s="343" t="s">
        <v>28</v>
      </c>
      <c r="K22" s="199">
        <v>30</v>
      </c>
      <c r="L22" s="199"/>
      <c r="M22" s="144"/>
      <c r="N22" s="57"/>
      <c r="O22" s="199"/>
      <c r="P22" s="199"/>
      <c r="Q22" s="884" t="s">
        <v>156</v>
      </c>
      <c r="R22" s="884"/>
      <c r="S22" s="884"/>
      <c r="T22" s="207">
        <f>SUM(T10:T19)</f>
        <v>570</v>
      </c>
      <c r="U22" s="207">
        <f>SUM(U10:U19)</f>
        <v>0</v>
      </c>
      <c r="V22" s="896" t="s">
        <v>207</v>
      </c>
      <c r="W22" s="896"/>
      <c r="X22" s="896"/>
      <c r="Y22" s="896"/>
      <c r="Z22" s="143" t="s">
        <v>371</v>
      </c>
      <c r="AA22" s="342" t="s">
        <v>149</v>
      </c>
      <c r="AB22" s="194">
        <v>10</v>
      </c>
      <c r="AC22" s="213"/>
      <c r="AD22" s="117"/>
    </row>
    <row r="23" spans="1:30" ht="21.95" customHeight="1">
      <c r="A23" s="178" t="s">
        <v>713</v>
      </c>
      <c r="B23" s="342" t="s">
        <v>779</v>
      </c>
      <c r="C23" s="194">
        <v>0</v>
      </c>
      <c r="D23" s="82" t="s">
        <v>848</v>
      </c>
      <c r="E23" s="924"/>
      <c r="F23" s="924"/>
      <c r="G23" s="924"/>
      <c r="H23" s="924"/>
      <c r="I23" s="143" t="s">
        <v>371</v>
      </c>
      <c r="J23" s="343" t="s">
        <v>29</v>
      </c>
      <c r="K23" s="331">
        <v>70</v>
      </c>
      <c r="L23" s="331"/>
      <c r="M23" s="884" t="s">
        <v>158</v>
      </c>
      <c r="N23" s="884"/>
      <c r="O23" s="203">
        <f>SUM(O19:O20)</f>
        <v>90</v>
      </c>
      <c r="P23" s="203">
        <f>SUM(P19:P20)</f>
        <v>0</v>
      </c>
      <c r="Q23" s="917" t="s">
        <v>212</v>
      </c>
      <c r="R23" s="917"/>
      <c r="S23" s="917"/>
      <c r="T23" s="917"/>
      <c r="U23" s="917"/>
      <c r="V23" s="896"/>
      <c r="W23" s="896"/>
      <c r="X23" s="896"/>
      <c r="Y23" s="896"/>
      <c r="Z23" s="143" t="s">
        <v>371</v>
      </c>
      <c r="AA23" s="342" t="s">
        <v>150</v>
      </c>
      <c r="AB23" s="194">
        <v>20</v>
      </c>
      <c r="AC23" s="213"/>
      <c r="AD23" s="117"/>
    </row>
    <row r="24" spans="1:30" ht="21.95" customHeight="1">
      <c r="A24" s="178" t="s">
        <v>713</v>
      </c>
      <c r="B24" s="342" t="s">
        <v>798</v>
      </c>
      <c r="C24" s="194">
        <v>0</v>
      </c>
      <c r="D24" s="82" t="s">
        <v>848</v>
      </c>
      <c r="E24" s="143" t="s">
        <v>371</v>
      </c>
      <c r="F24" s="62" t="s">
        <v>390</v>
      </c>
      <c r="G24" s="194">
        <v>90</v>
      </c>
      <c r="H24" s="194"/>
      <c r="I24" s="143" t="s">
        <v>371</v>
      </c>
      <c r="J24" s="343" t="s">
        <v>30</v>
      </c>
      <c r="K24" s="331">
        <v>20</v>
      </c>
      <c r="L24" s="331"/>
      <c r="M24" s="896" t="s">
        <v>220</v>
      </c>
      <c r="N24" s="896"/>
      <c r="O24" s="896"/>
      <c r="P24" s="896"/>
      <c r="Q24" s="917"/>
      <c r="R24" s="917"/>
      <c r="S24" s="917"/>
      <c r="T24" s="917"/>
      <c r="U24" s="917"/>
      <c r="V24" s="143" t="s">
        <v>371</v>
      </c>
      <c r="W24" s="342" t="s">
        <v>122</v>
      </c>
      <c r="X24" s="194">
        <v>10</v>
      </c>
      <c r="Y24" s="194"/>
      <c r="Z24" s="143"/>
      <c r="AA24" s="342"/>
      <c r="AB24" s="194"/>
      <c r="AC24" s="213"/>
      <c r="AD24" s="117"/>
    </row>
    <row r="25" spans="1:30" ht="21.95" customHeight="1">
      <c r="A25" s="180"/>
      <c r="B25" s="342"/>
      <c r="C25" s="202"/>
      <c r="D25" s="82"/>
      <c r="E25" s="143" t="s">
        <v>371</v>
      </c>
      <c r="F25" s="62" t="s">
        <v>391</v>
      </c>
      <c r="G25" s="194">
        <v>40</v>
      </c>
      <c r="H25" s="194"/>
      <c r="I25" s="143"/>
      <c r="J25" s="343"/>
      <c r="K25" s="331"/>
      <c r="L25" s="331"/>
      <c r="M25" s="896"/>
      <c r="N25" s="896"/>
      <c r="O25" s="896"/>
      <c r="P25" s="896"/>
      <c r="Q25" s="143" t="s">
        <v>371</v>
      </c>
      <c r="R25" s="884" t="s">
        <v>433</v>
      </c>
      <c r="S25" s="884"/>
      <c r="T25" s="331">
        <v>30</v>
      </c>
      <c r="U25" s="331"/>
      <c r="V25" s="143" t="s">
        <v>371</v>
      </c>
      <c r="W25" s="342" t="s">
        <v>123</v>
      </c>
      <c r="X25" s="194">
        <v>10</v>
      </c>
      <c r="Y25" s="194"/>
      <c r="Z25" s="143"/>
      <c r="AA25" s="342"/>
      <c r="AB25" s="194"/>
      <c r="AC25" s="213"/>
      <c r="AD25" s="117"/>
    </row>
    <row r="26" spans="1:30" ht="21.95" customHeight="1">
      <c r="A26" s="180" t="s">
        <v>714</v>
      </c>
      <c r="B26" s="342" t="s">
        <v>782</v>
      </c>
      <c r="C26" s="194">
        <v>50</v>
      </c>
      <c r="D26" s="194"/>
      <c r="E26" s="143" t="s">
        <v>371</v>
      </c>
      <c r="F26" s="62" t="s">
        <v>530</v>
      </c>
      <c r="G26" s="194">
        <v>30</v>
      </c>
      <c r="H26" s="194"/>
      <c r="I26" s="143"/>
      <c r="J26" s="343"/>
      <c r="K26" s="331"/>
      <c r="L26" s="331"/>
      <c r="M26" s="143" t="s">
        <v>371</v>
      </c>
      <c r="N26" s="57" t="s">
        <v>213</v>
      </c>
      <c r="O26" s="199">
        <v>90</v>
      </c>
      <c r="P26" s="199"/>
      <c r="Q26" s="143"/>
      <c r="R26" s="884"/>
      <c r="S26" s="884"/>
      <c r="T26" s="203"/>
      <c r="U26" s="203"/>
      <c r="V26" s="143" t="s">
        <v>371</v>
      </c>
      <c r="W26" s="342" t="s">
        <v>124</v>
      </c>
      <c r="X26" s="194">
        <v>10</v>
      </c>
      <c r="Y26" s="194"/>
      <c r="Z26" s="143"/>
      <c r="AA26" s="342"/>
      <c r="AB26" s="202">
        <v>0</v>
      </c>
      <c r="AC26" s="213"/>
      <c r="AD26" s="117"/>
    </row>
    <row r="27" spans="1:30" ht="21.95" customHeight="1">
      <c r="A27" s="180" t="s">
        <v>714</v>
      </c>
      <c r="B27" s="342" t="s">
        <v>885</v>
      </c>
      <c r="C27" s="194">
        <v>100</v>
      </c>
      <c r="D27" s="194"/>
      <c r="E27" s="131"/>
      <c r="F27" s="342"/>
      <c r="G27" s="194"/>
      <c r="H27" s="194"/>
      <c r="I27" s="884" t="s">
        <v>158</v>
      </c>
      <c r="J27" s="884"/>
      <c r="K27" s="203">
        <f>SUM(K22:K24)</f>
        <v>120</v>
      </c>
      <c r="L27" s="203">
        <f>SUM(L22:L24)</f>
        <v>0</v>
      </c>
      <c r="M27" s="143" t="s">
        <v>371</v>
      </c>
      <c r="N27" s="57" t="s">
        <v>208</v>
      </c>
      <c r="O27" s="199">
        <v>60</v>
      </c>
      <c r="P27" s="199"/>
      <c r="Q27" s="884" t="s">
        <v>156</v>
      </c>
      <c r="R27" s="884"/>
      <c r="S27" s="884"/>
      <c r="T27" s="207">
        <f>SUM(T25)</f>
        <v>30</v>
      </c>
      <c r="U27" s="207">
        <f>SUM(U25)</f>
        <v>0</v>
      </c>
      <c r="V27" s="143" t="s">
        <v>371</v>
      </c>
      <c r="W27" s="342" t="s">
        <v>125</v>
      </c>
      <c r="X27" s="194">
        <v>10</v>
      </c>
      <c r="Y27" s="194"/>
      <c r="Z27" s="143"/>
      <c r="AA27" s="342"/>
      <c r="AB27" s="202"/>
      <c r="AC27" s="213"/>
      <c r="AD27" s="117"/>
    </row>
    <row r="28" spans="1:30" ht="21.95" customHeight="1">
      <c r="A28" s="180" t="s">
        <v>714</v>
      </c>
      <c r="B28" s="342" t="s">
        <v>850</v>
      </c>
      <c r="C28" s="194">
        <v>10</v>
      </c>
      <c r="D28" s="194"/>
      <c r="E28" s="885" t="s">
        <v>158</v>
      </c>
      <c r="F28" s="885"/>
      <c r="G28" s="198">
        <f>SUM(G24:G26)</f>
        <v>160</v>
      </c>
      <c r="H28" s="198">
        <f>SUM(H24:H26)</f>
        <v>0</v>
      </c>
      <c r="I28" s="902" t="s">
        <v>221</v>
      </c>
      <c r="J28" s="903"/>
      <c r="K28" s="903"/>
      <c r="L28" s="904"/>
      <c r="M28" s="143" t="s">
        <v>371</v>
      </c>
      <c r="N28" s="57" t="s">
        <v>203</v>
      </c>
      <c r="O28" s="331">
        <v>30</v>
      </c>
      <c r="P28" s="203"/>
      <c r="Q28" s="896" t="s">
        <v>189</v>
      </c>
      <c r="R28" s="896"/>
      <c r="S28" s="896"/>
      <c r="T28" s="896"/>
      <c r="U28" s="896"/>
      <c r="V28" s="143" t="s">
        <v>371</v>
      </c>
      <c r="W28" s="342" t="s">
        <v>127</v>
      </c>
      <c r="X28" s="194">
        <v>20</v>
      </c>
      <c r="Y28" s="194"/>
      <c r="Z28" s="884" t="s">
        <v>155</v>
      </c>
      <c r="AA28" s="884"/>
      <c r="AB28" s="202">
        <f>SUM(AB16:AB23)</f>
        <v>110</v>
      </c>
      <c r="AC28" s="213">
        <f>SUM(AC16:AC24)</f>
        <v>0</v>
      </c>
      <c r="AD28" s="117"/>
    </row>
    <row r="29" spans="1:30" ht="21.95" customHeight="1">
      <c r="A29" s="180" t="s">
        <v>714</v>
      </c>
      <c r="B29" s="342" t="s">
        <v>784</v>
      </c>
      <c r="C29" s="194">
        <v>30</v>
      </c>
      <c r="D29" s="194"/>
      <c r="E29" s="896" t="s">
        <v>224</v>
      </c>
      <c r="F29" s="896"/>
      <c r="G29" s="896"/>
      <c r="H29" s="896"/>
      <c r="I29" s="905"/>
      <c r="J29" s="906"/>
      <c r="K29" s="906"/>
      <c r="L29" s="907"/>
      <c r="M29" s="143" t="s">
        <v>371</v>
      </c>
      <c r="N29" s="57" t="s">
        <v>737</v>
      </c>
      <c r="O29" s="199">
        <v>40</v>
      </c>
      <c r="P29" s="199"/>
      <c r="Q29" s="896"/>
      <c r="R29" s="896"/>
      <c r="S29" s="896"/>
      <c r="T29" s="896"/>
      <c r="U29" s="896"/>
      <c r="V29" s="143" t="s">
        <v>371</v>
      </c>
      <c r="W29" s="342" t="s">
        <v>725</v>
      </c>
      <c r="X29" s="331">
        <v>10</v>
      </c>
      <c r="Y29" s="331"/>
      <c r="Z29" s="143"/>
      <c r="AA29" s="342"/>
      <c r="AB29" s="63"/>
      <c r="AC29" s="64"/>
      <c r="AD29" s="117"/>
    </row>
    <row r="30" spans="1:30" ht="21.95" customHeight="1">
      <c r="A30" s="180" t="s">
        <v>714</v>
      </c>
      <c r="B30" s="342" t="s">
        <v>785</v>
      </c>
      <c r="C30" s="194">
        <v>40</v>
      </c>
      <c r="D30" s="194"/>
      <c r="E30" s="896"/>
      <c r="F30" s="896"/>
      <c r="G30" s="896"/>
      <c r="H30" s="896"/>
      <c r="I30" s="143" t="s">
        <v>371</v>
      </c>
      <c r="J30" s="342" t="s">
        <v>541</v>
      </c>
      <c r="K30" s="331">
        <v>130</v>
      </c>
      <c r="L30" s="331"/>
      <c r="M30" s="143" t="s">
        <v>371</v>
      </c>
      <c r="N30" s="57" t="s">
        <v>194</v>
      </c>
      <c r="O30" s="199">
        <v>20</v>
      </c>
      <c r="P30" s="207"/>
      <c r="Q30" s="143" t="s">
        <v>371</v>
      </c>
      <c r="R30" s="884" t="s">
        <v>405</v>
      </c>
      <c r="S30" s="884"/>
      <c r="T30" s="331">
        <v>50</v>
      </c>
      <c r="U30" s="331"/>
      <c r="V30" s="143"/>
      <c r="W30" s="342"/>
      <c r="X30" s="202"/>
      <c r="Y30" s="202"/>
      <c r="Z30" s="143"/>
      <c r="AA30" s="342"/>
      <c r="AB30" s="63"/>
      <c r="AC30" s="64"/>
      <c r="AD30" s="117"/>
    </row>
    <row r="31" spans="1:30" ht="21.95" customHeight="1">
      <c r="A31" s="180" t="s">
        <v>714</v>
      </c>
      <c r="B31" s="342" t="s">
        <v>872</v>
      </c>
      <c r="C31" s="194">
        <v>50</v>
      </c>
      <c r="D31" s="194"/>
      <c r="E31" s="186" t="s">
        <v>713</v>
      </c>
      <c r="F31" s="342" t="s">
        <v>540</v>
      </c>
      <c r="G31" s="194">
        <v>70</v>
      </c>
      <c r="H31" s="194"/>
      <c r="I31" s="143" t="s">
        <v>371</v>
      </c>
      <c r="J31" s="342" t="s">
        <v>31</v>
      </c>
      <c r="K31" s="331">
        <v>100</v>
      </c>
      <c r="L31" s="331"/>
      <c r="M31" s="143"/>
      <c r="N31" s="57"/>
      <c r="O31" s="203"/>
      <c r="P31" s="203"/>
      <c r="Q31" s="143" t="s">
        <v>371</v>
      </c>
      <c r="R31" s="884" t="s">
        <v>402</v>
      </c>
      <c r="S31" s="884"/>
      <c r="T31" s="331">
        <v>50</v>
      </c>
      <c r="U31" s="331"/>
      <c r="V31" s="143"/>
      <c r="W31" s="342"/>
      <c r="X31" s="202"/>
      <c r="Y31" s="202"/>
      <c r="Z31" s="143"/>
      <c r="AA31" s="342"/>
      <c r="AB31" s="63"/>
      <c r="AC31" s="64"/>
      <c r="AD31" s="117"/>
    </row>
    <row r="32" spans="1:30" ht="21.95" customHeight="1">
      <c r="A32" s="180" t="s">
        <v>714</v>
      </c>
      <c r="B32" s="342" t="s">
        <v>787</v>
      </c>
      <c r="C32" s="194">
        <v>50</v>
      </c>
      <c r="D32" s="194"/>
      <c r="E32" s="143"/>
      <c r="F32" s="342"/>
      <c r="G32" s="194"/>
      <c r="H32" s="194"/>
      <c r="I32" s="143" t="s">
        <v>371</v>
      </c>
      <c r="J32" s="342" t="s">
        <v>32</v>
      </c>
      <c r="K32" s="199">
        <v>50</v>
      </c>
      <c r="L32" s="199"/>
      <c r="M32" s="144"/>
      <c r="N32" s="57"/>
      <c r="O32" s="203"/>
      <c r="P32" s="203"/>
      <c r="Q32" s="143" t="s">
        <v>371</v>
      </c>
      <c r="R32" s="883" t="s">
        <v>163</v>
      </c>
      <c r="S32" s="883"/>
      <c r="T32" s="331">
        <v>10</v>
      </c>
      <c r="U32" s="331"/>
      <c r="V32" s="885" t="s">
        <v>156</v>
      </c>
      <c r="W32" s="885"/>
      <c r="X32" s="202">
        <f>SUM(X24:X29)</f>
        <v>70</v>
      </c>
      <c r="Y32" s="202">
        <f>SUM(Y24:Y29)</f>
        <v>0</v>
      </c>
      <c r="Z32" s="143"/>
      <c r="AA32" s="342"/>
      <c r="AB32" s="63"/>
      <c r="AC32" s="64"/>
      <c r="AD32" s="117"/>
    </row>
    <row r="33" spans="1:32" ht="21.95" customHeight="1">
      <c r="A33" s="180" t="s">
        <v>714</v>
      </c>
      <c r="B33" s="342" t="s">
        <v>813</v>
      </c>
      <c r="C33" s="194">
        <v>10</v>
      </c>
      <c r="D33" s="194"/>
      <c r="E33" s="885" t="s">
        <v>158</v>
      </c>
      <c r="F33" s="885"/>
      <c r="G33" s="202">
        <f>SUM(G31)</f>
        <v>70</v>
      </c>
      <c r="H33" s="194">
        <f>SUM(H31)</f>
        <v>0</v>
      </c>
      <c r="I33" s="143" t="s">
        <v>371</v>
      </c>
      <c r="J33" s="342" t="s">
        <v>33</v>
      </c>
      <c r="K33" s="199">
        <v>10</v>
      </c>
      <c r="L33" s="199"/>
      <c r="M33" s="884" t="s">
        <v>158</v>
      </c>
      <c r="N33" s="884"/>
      <c r="O33" s="203">
        <f>SUM(O26:O30)</f>
        <v>240</v>
      </c>
      <c r="P33" s="203">
        <f>SUM(P26:P30)</f>
        <v>0</v>
      </c>
      <c r="Q33" s="143"/>
      <c r="R33" s="883"/>
      <c r="S33" s="883"/>
      <c r="T33" s="203"/>
      <c r="U33" s="255"/>
      <c r="V33" s="896" t="s">
        <v>350</v>
      </c>
      <c r="W33" s="896"/>
      <c r="X33" s="896"/>
      <c r="Y33" s="896"/>
      <c r="Z33" s="143"/>
      <c r="AA33" s="342"/>
      <c r="AB33" s="63"/>
      <c r="AC33" s="64"/>
      <c r="AD33" s="117"/>
    </row>
    <row r="34" spans="1:32" ht="21.95" customHeight="1">
      <c r="A34" s="180" t="s">
        <v>714</v>
      </c>
      <c r="B34" s="342" t="s">
        <v>892</v>
      </c>
      <c r="C34" s="194">
        <v>240</v>
      </c>
      <c r="D34" s="194"/>
      <c r="E34" s="896" t="s">
        <v>200</v>
      </c>
      <c r="F34" s="896"/>
      <c r="G34" s="896"/>
      <c r="H34" s="896"/>
      <c r="I34" s="143" t="s">
        <v>371</v>
      </c>
      <c r="J34" s="342" t="s">
        <v>830</v>
      </c>
      <c r="K34" s="199">
        <v>30</v>
      </c>
      <c r="L34" s="199"/>
      <c r="M34" s="896" t="s">
        <v>542</v>
      </c>
      <c r="N34" s="896"/>
      <c r="O34" s="896"/>
      <c r="P34" s="896"/>
      <c r="Q34" s="143"/>
      <c r="R34" s="883"/>
      <c r="S34" s="883"/>
      <c r="T34" s="203"/>
      <c r="U34" s="203"/>
      <c r="V34" s="896"/>
      <c r="W34" s="896"/>
      <c r="X34" s="896"/>
      <c r="Y34" s="896"/>
      <c r="Z34" s="143"/>
      <c r="AA34" s="342"/>
      <c r="AB34" s="63"/>
      <c r="AC34" s="64"/>
      <c r="AD34" s="117"/>
    </row>
    <row r="35" spans="1:32" ht="21.95" customHeight="1">
      <c r="A35" s="180" t="s">
        <v>714</v>
      </c>
      <c r="B35" s="342" t="s">
        <v>793</v>
      </c>
      <c r="C35" s="194">
        <v>100</v>
      </c>
      <c r="D35" s="194"/>
      <c r="E35" s="896"/>
      <c r="F35" s="896"/>
      <c r="G35" s="896"/>
      <c r="H35" s="896"/>
      <c r="I35" s="143" t="s">
        <v>371</v>
      </c>
      <c r="J35" s="342" t="s">
        <v>34</v>
      </c>
      <c r="K35" s="204">
        <v>10</v>
      </c>
      <c r="L35" s="204"/>
      <c r="M35" s="896"/>
      <c r="N35" s="896"/>
      <c r="O35" s="896"/>
      <c r="P35" s="896"/>
      <c r="Q35" s="884" t="s">
        <v>156</v>
      </c>
      <c r="R35" s="884"/>
      <c r="S35" s="884"/>
      <c r="T35" s="207">
        <f>SUM(T30:T32)</f>
        <v>110</v>
      </c>
      <c r="U35" s="207">
        <f>SUM(U30:U32)</f>
        <v>0</v>
      </c>
      <c r="V35" s="143" t="s">
        <v>371</v>
      </c>
      <c r="W35" s="57" t="s">
        <v>333</v>
      </c>
      <c r="X35" s="331">
        <v>50</v>
      </c>
      <c r="Y35" s="331"/>
      <c r="Z35" s="143"/>
      <c r="AA35" s="342"/>
      <c r="AB35" s="63"/>
      <c r="AC35" s="64"/>
      <c r="AD35" s="117"/>
    </row>
    <row r="36" spans="1:32" ht="21.95" customHeight="1">
      <c r="A36" s="180" t="s">
        <v>714</v>
      </c>
      <c r="B36" s="342" t="s">
        <v>893</v>
      </c>
      <c r="C36" s="194">
        <v>230</v>
      </c>
      <c r="D36" s="194"/>
      <c r="E36" s="143" t="s">
        <v>371</v>
      </c>
      <c r="F36" s="342" t="s">
        <v>434</v>
      </c>
      <c r="G36" s="194">
        <v>30</v>
      </c>
      <c r="H36" s="194"/>
      <c r="I36" s="143" t="s">
        <v>371</v>
      </c>
      <c r="J36" s="342" t="s">
        <v>35</v>
      </c>
      <c r="K36" s="199">
        <v>30</v>
      </c>
      <c r="L36" s="199"/>
      <c r="M36" s="143" t="s">
        <v>371</v>
      </c>
      <c r="N36" s="57" t="s">
        <v>545</v>
      </c>
      <c r="O36" s="331">
        <v>10</v>
      </c>
      <c r="P36" s="331"/>
      <c r="Q36" s="896" t="s">
        <v>802</v>
      </c>
      <c r="R36" s="896"/>
      <c r="S36" s="896"/>
      <c r="T36" s="896"/>
      <c r="U36" s="896"/>
      <c r="V36" s="143" t="s">
        <v>371</v>
      </c>
      <c r="W36" s="57" t="s">
        <v>805</v>
      </c>
      <c r="X36" s="331">
        <v>10</v>
      </c>
      <c r="Y36" s="331"/>
      <c r="Z36" s="143"/>
      <c r="AA36" s="342"/>
      <c r="AB36" s="63"/>
      <c r="AC36" s="64"/>
      <c r="AD36" s="117"/>
    </row>
    <row r="37" spans="1:32" ht="21.95" customHeight="1">
      <c r="A37" s="180" t="s">
        <v>714</v>
      </c>
      <c r="B37" s="342" t="s">
        <v>896</v>
      </c>
      <c r="C37" s="194">
        <v>20</v>
      </c>
      <c r="D37" s="194"/>
      <c r="E37" s="143" t="s">
        <v>371</v>
      </c>
      <c r="F37" s="342" t="s">
        <v>436</v>
      </c>
      <c r="G37" s="194">
        <v>40</v>
      </c>
      <c r="H37" s="194"/>
      <c r="I37" s="143" t="s">
        <v>371</v>
      </c>
      <c r="J37" s="342" t="s">
        <v>44</v>
      </c>
      <c r="K37" s="199">
        <v>10</v>
      </c>
      <c r="L37" s="199"/>
      <c r="M37" s="143" t="s">
        <v>371</v>
      </c>
      <c r="N37" s="57" t="s">
        <v>426</v>
      </c>
      <c r="O37" s="331">
        <v>10</v>
      </c>
      <c r="P37" s="331"/>
      <c r="Q37" s="896"/>
      <c r="R37" s="896"/>
      <c r="S37" s="896"/>
      <c r="T37" s="896"/>
      <c r="U37" s="896"/>
      <c r="V37" s="143"/>
      <c r="W37" s="57"/>
      <c r="X37" s="331"/>
      <c r="Y37" s="331"/>
      <c r="Z37" s="143"/>
      <c r="AA37" s="342"/>
      <c r="AB37" s="63"/>
      <c r="AC37" s="64"/>
      <c r="AD37" s="117"/>
    </row>
    <row r="38" spans="1:32" ht="21.95" customHeight="1">
      <c r="A38" s="180" t="s">
        <v>714</v>
      </c>
      <c r="B38" s="342" t="s">
        <v>897</v>
      </c>
      <c r="C38" s="194">
        <v>60</v>
      </c>
      <c r="D38" s="194"/>
      <c r="E38" s="143" t="s">
        <v>371</v>
      </c>
      <c r="F38" s="342" t="s">
        <v>182</v>
      </c>
      <c r="G38" s="331">
        <v>0</v>
      </c>
      <c r="H38" s="82" t="s">
        <v>848</v>
      </c>
      <c r="I38" s="143" t="s">
        <v>371</v>
      </c>
      <c r="J38" s="342" t="s">
        <v>176</v>
      </c>
      <c r="K38" s="199">
        <v>10</v>
      </c>
      <c r="L38" s="199"/>
      <c r="M38" s="143"/>
      <c r="N38" s="57"/>
      <c r="O38" s="199"/>
      <c r="P38" s="199"/>
      <c r="Q38" s="143" t="s">
        <v>371</v>
      </c>
      <c r="R38" s="884" t="s">
        <v>803</v>
      </c>
      <c r="S38" s="884"/>
      <c r="T38" s="331">
        <v>10</v>
      </c>
      <c r="U38" s="331"/>
      <c r="V38" s="884" t="s">
        <v>155</v>
      </c>
      <c r="W38" s="884"/>
      <c r="X38" s="203">
        <f>SUM(X35:X36)</f>
        <v>60</v>
      </c>
      <c r="Y38" s="203">
        <f>SUM(Y35:Y36)</f>
        <v>0</v>
      </c>
      <c r="Z38" s="143"/>
      <c r="AA38" s="342"/>
      <c r="AB38" s="63"/>
      <c r="AC38" s="64"/>
      <c r="AD38" s="117"/>
    </row>
    <row r="39" spans="1:32" ht="21.95" customHeight="1">
      <c r="A39" s="180" t="s">
        <v>714</v>
      </c>
      <c r="B39" s="342" t="s">
        <v>918</v>
      </c>
      <c r="C39" s="194">
        <v>40</v>
      </c>
      <c r="D39" s="194"/>
      <c r="E39" s="143" t="s">
        <v>714</v>
      </c>
      <c r="F39" s="342" t="s">
        <v>177</v>
      </c>
      <c r="G39" s="202">
        <v>40</v>
      </c>
      <c r="H39" s="202"/>
      <c r="I39" s="143" t="s">
        <v>371</v>
      </c>
      <c r="J39" s="342" t="s">
        <v>799</v>
      </c>
      <c r="K39" s="199">
        <v>10</v>
      </c>
      <c r="L39" s="199"/>
      <c r="M39" s="187"/>
      <c r="N39" s="60"/>
      <c r="O39" s="203"/>
      <c r="P39" s="203"/>
      <c r="Q39" s="143" t="s">
        <v>371</v>
      </c>
      <c r="R39" s="884" t="s">
        <v>428</v>
      </c>
      <c r="S39" s="884"/>
      <c r="T39" s="331">
        <v>70</v>
      </c>
      <c r="U39" s="331"/>
      <c r="V39" s="896" t="s">
        <v>317</v>
      </c>
      <c r="W39" s="896"/>
      <c r="X39" s="896"/>
      <c r="Y39" s="896"/>
      <c r="Z39" s="143"/>
      <c r="AA39" s="342"/>
      <c r="AB39" s="63"/>
      <c r="AC39" s="64"/>
      <c r="AD39" s="117"/>
    </row>
    <row r="40" spans="1:32" ht="21.95" customHeight="1">
      <c r="A40" s="180" t="s">
        <v>714</v>
      </c>
      <c r="B40" s="342" t="s">
        <v>919</v>
      </c>
      <c r="C40" s="194">
        <v>120</v>
      </c>
      <c r="D40" s="194"/>
      <c r="E40" s="143" t="s">
        <v>714</v>
      </c>
      <c r="F40" s="342" t="s">
        <v>17</v>
      </c>
      <c r="G40" s="202">
        <v>20</v>
      </c>
      <c r="H40" s="202"/>
      <c r="I40" s="143"/>
      <c r="J40" s="342"/>
      <c r="K40" s="199"/>
      <c r="L40" s="199"/>
      <c r="M40" s="884" t="s">
        <v>158</v>
      </c>
      <c r="N40" s="884"/>
      <c r="O40" s="203">
        <f>SUM(O36:O37)</f>
        <v>20</v>
      </c>
      <c r="P40" s="203">
        <f>SUM(P36:P37)</f>
        <v>0</v>
      </c>
      <c r="Q40" s="143" t="s">
        <v>371</v>
      </c>
      <c r="R40" s="883" t="s">
        <v>430</v>
      </c>
      <c r="S40" s="883"/>
      <c r="T40" s="331">
        <v>10</v>
      </c>
      <c r="U40" s="331"/>
      <c r="V40" s="896"/>
      <c r="W40" s="896"/>
      <c r="X40" s="896"/>
      <c r="Y40" s="896"/>
      <c r="Z40" s="143"/>
      <c r="AA40" s="342"/>
      <c r="AB40" s="63"/>
      <c r="AC40" s="64"/>
      <c r="AD40" s="117"/>
    </row>
    <row r="41" spans="1:32" ht="21.95" customHeight="1">
      <c r="A41" s="180" t="s">
        <v>714</v>
      </c>
      <c r="B41" s="342" t="s">
        <v>894</v>
      </c>
      <c r="C41" s="194">
        <v>0</v>
      </c>
      <c r="D41" s="82" t="s">
        <v>848</v>
      </c>
      <c r="E41" s="143"/>
      <c r="F41" s="342"/>
      <c r="G41" s="202"/>
      <c r="H41" s="202"/>
      <c r="I41" s="143"/>
      <c r="J41" s="342"/>
      <c r="K41" s="199"/>
      <c r="L41" s="199"/>
      <c r="M41" s="912" t="s">
        <v>807</v>
      </c>
      <c r="N41" s="912"/>
      <c r="O41" s="912"/>
      <c r="P41" s="912"/>
      <c r="Q41" s="143" t="s">
        <v>371</v>
      </c>
      <c r="R41" s="883" t="s">
        <v>106</v>
      </c>
      <c r="S41" s="883"/>
      <c r="T41" s="331">
        <v>20</v>
      </c>
      <c r="U41" s="331"/>
      <c r="V41" s="143" t="s">
        <v>371</v>
      </c>
      <c r="W41" s="342" t="s">
        <v>310</v>
      </c>
      <c r="X41" s="331">
        <v>30</v>
      </c>
      <c r="Y41" s="203"/>
      <c r="Z41" s="143"/>
      <c r="AA41" s="342"/>
      <c r="AB41" s="63"/>
      <c r="AC41" s="64"/>
      <c r="AD41" s="117"/>
      <c r="AE41" s="67"/>
      <c r="AF41" s="16"/>
    </row>
    <row r="42" spans="1:32" ht="21.95" customHeight="1">
      <c r="A42" s="180" t="s">
        <v>714</v>
      </c>
      <c r="B42" s="342" t="s">
        <v>795</v>
      </c>
      <c r="C42" s="194">
        <v>190</v>
      </c>
      <c r="D42" s="194"/>
      <c r="E42" s="885" t="s">
        <v>158</v>
      </c>
      <c r="F42" s="885"/>
      <c r="G42" s="202">
        <f>SUM(G36:G41)</f>
        <v>130</v>
      </c>
      <c r="H42" s="202">
        <f>SUM(H36:H41)</f>
        <v>0</v>
      </c>
      <c r="I42" s="143"/>
      <c r="J42" s="342"/>
      <c r="K42" s="199"/>
      <c r="L42" s="199"/>
      <c r="M42" s="896"/>
      <c r="N42" s="896"/>
      <c r="O42" s="896"/>
      <c r="P42" s="896"/>
      <c r="Q42" s="143"/>
      <c r="R42" s="883"/>
      <c r="S42" s="883"/>
      <c r="T42" s="203"/>
      <c r="U42" s="203"/>
      <c r="V42" s="143"/>
      <c r="W42" s="342"/>
      <c r="X42" s="331"/>
      <c r="Y42" s="203"/>
      <c r="Z42" s="614" t="s">
        <v>543</v>
      </c>
      <c r="AA42" s="614"/>
      <c r="AB42" s="250">
        <f>SUM(C10:C24)</f>
        <v>2650</v>
      </c>
      <c r="AC42" s="251">
        <f>SUM(D10:D24)</f>
        <v>0</v>
      </c>
      <c r="AD42" s="117"/>
    </row>
    <row r="43" spans="1:32" ht="21.95" customHeight="1">
      <c r="A43" s="180" t="s">
        <v>714</v>
      </c>
      <c r="B43" s="342" t="s">
        <v>920</v>
      </c>
      <c r="C43" s="194">
        <v>50</v>
      </c>
      <c r="D43" s="194"/>
      <c r="E43" s="912" t="s">
        <v>354</v>
      </c>
      <c r="F43" s="912"/>
      <c r="G43" s="912"/>
      <c r="H43" s="912"/>
      <c r="I43" s="884" t="s">
        <v>158</v>
      </c>
      <c r="J43" s="884"/>
      <c r="K43" s="203">
        <f>SUM(K30:K39)</f>
        <v>390</v>
      </c>
      <c r="L43" s="203">
        <f>SUM(L30:L40)</f>
        <v>0</v>
      </c>
      <c r="M43" s="143" t="s">
        <v>371</v>
      </c>
      <c r="N43" s="57" t="s">
        <v>510</v>
      </c>
      <c r="O43" s="199">
        <v>50</v>
      </c>
      <c r="P43" s="199"/>
      <c r="Q43" s="143"/>
      <c r="R43" s="883"/>
      <c r="S43" s="883"/>
      <c r="T43" s="203"/>
      <c r="U43" s="203"/>
      <c r="V43" s="884" t="s">
        <v>155</v>
      </c>
      <c r="W43" s="884"/>
      <c r="X43" s="211">
        <f>SUM(X41)</f>
        <v>30</v>
      </c>
      <c r="Y43" s="211">
        <f>SUM(Y41)</f>
        <v>0</v>
      </c>
      <c r="Z43" s="614" t="s">
        <v>544</v>
      </c>
      <c r="AA43" s="614"/>
      <c r="AB43" s="211">
        <f>SUM(C26:C51,G8:G13)</f>
        <v>2620</v>
      </c>
      <c r="AC43" s="222">
        <f>SUM(D26:D51,H8:H13)</f>
        <v>0</v>
      </c>
      <c r="AD43" s="117"/>
    </row>
    <row r="44" spans="1:32" ht="21.95" customHeight="1">
      <c r="A44" s="180" t="s">
        <v>714</v>
      </c>
      <c r="B44" s="342" t="s">
        <v>907</v>
      </c>
      <c r="C44" s="194">
        <v>70</v>
      </c>
      <c r="D44" s="194"/>
      <c r="E44" s="896"/>
      <c r="F44" s="896"/>
      <c r="G44" s="896"/>
      <c r="H44" s="896"/>
      <c r="I44" s="912" t="s">
        <v>319</v>
      </c>
      <c r="J44" s="912"/>
      <c r="K44" s="912"/>
      <c r="L44" s="912"/>
      <c r="M44" s="143" t="s">
        <v>371</v>
      </c>
      <c r="N44" s="57" t="s">
        <v>512</v>
      </c>
      <c r="O44" s="199">
        <v>70</v>
      </c>
      <c r="P44" s="199"/>
      <c r="Q44" s="884" t="s">
        <v>156</v>
      </c>
      <c r="R44" s="884"/>
      <c r="S44" s="884"/>
      <c r="T44" s="207">
        <f>SUM(T38:T42)</f>
        <v>110</v>
      </c>
      <c r="U44" s="207">
        <f>SUM(U38:U42)</f>
        <v>0</v>
      </c>
      <c r="V44" s="896" t="s">
        <v>298</v>
      </c>
      <c r="W44" s="896"/>
      <c r="X44" s="896"/>
      <c r="Y44" s="896"/>
      <c r="Z44" s="614"/>
      <c r="AA44" s="614"/>
      <c r="AB44" s="202"/>
      <c r="AC44" s="213"/>
      <c r="AD44" s="117"/>
    </row>
    <row r="45" spans="1:32" ht="21.95" customHeight="1">
      <c r="A45" s="180" t="s">
        <v>714</v>
      </c>
      <c r="B45" s="121" t="s">
        <v>931</v>
      </c>
      <c r="C45" s="194">
        <v>340</v>
      </c>
      <c r="D45" s="194"/>
      <c r="E45" s="143" t="s">
        <v>371</v>
      </c>
      <c r="F45" s="342" t="s">
        <v>427</v>
      </c>
      <c r="G45" s="331">
        <v>60</v>
      </c>
      <c r="H45" s="331"/>
      <c r="I45" s="896"/>
      <c r="J45" s="896"/>
      <c r="K45" s="896"/>
      <c r="L45" s="896"/>
      <c r="M45" s="143" t="s">
        <v>371</v>
      </c>
      <c r="N45" s="57" t="s">
        <v>513</v>
      </c>
      <c r="O45" s="331">
        <v>40</v>
      </c>
      <c r="P45" s="203"/>
      <c r="Q45" s="896" t="s">
        <v>314</v>
      </c>
      <c r="R45" s="896"/>
      <c r="S45" s="896"/>
      <c r="T45" s="896"/>
      <c r="U45" s="896"/>
      <c r="V45" s="896"/>
      <c r="W45" s="896"/>
      <c r="X45" s="896"/>
      <c r="Y45" s="896"/>
      <c r="Z45" s="614" t="s">
        <v>546</v>
      </c>
      <c r="AA45" s="614"/>
      <c r="AB45" s="202">
        <f>SUM(G31,X47)</f>
        <v>80</v>
      </c>
      <c r="AC45" s="213">
        <f>SUM(H31,Y47)</f>
        <v>0</v>
      </c>
      <c r="AD45" s="117"/>
    </row>
    <row r="46" spans="1:32" ht="21.95" customHeight="1">
      <c r="A46" s="180" t="s">
        <v>714</v>
      </c>
      <c r="B46" s="342" t="s">
        <v>910</v>
      </c>
      <c r="C46" s="194">
        <v>70</v>
      </c>
      <c r="D46" s="194"/>
      <c r="E46" s="143" t="s">
        <v>371</v>
      </c>
      <c r="F46" s="342" t="s">
        <v>429</v>
      </c>
      <c r="G46" s="233">
        <v>10</v>
      </c>
      <c r="H46" s="233"/>
      <c r="I46" s="143" t="s">
        <v>371</v>
      </c>
      <c r="J46" s="57" t="s">
        <v>505</v>
      </c>
      <c r="K46" s="331">
        <v>40</v>
      </c>
      <c r="L46" s="331"/>
      <c r="M46" s="143" t="s">
        <v>371</v>
      </c>
      <c r="N46" s="57" t="s">
        <v>80</v>
      </c>
      <c r="O46" s="199">
        <v>30</v>
      </c>
      <c r="P46" s="199"/>
      <c r="Q46" s="896"/>
      <c r="R46" s="896"/>
      <c r="S46" s="896"/>
      <c r="T46" s="896"/>
      <c r="U46" s="896"/>
      <c r="V46" s="143" t="s">
        <v>371</v>
      </c>
      <c r="W46" s="342" t="s">
        <v>524</v>
      </c>
      <c r="X46" s="194">
        <v>10</v>
      </c>
      <c r="Y46" s="194"/>
      <c r="Z46" s="614" t="s">
        <v>547</v>
      </c>
      <c r="AA46" s="614"/>
      <c r="AB46" s="202">
        <f>SUM(G21,G28,G42,G51,K19,K27,K43,K51,O16,O23,O33,O40,O51,T22,T27,T35,T44,T51,X21,X32,X38,X43,X46,X48:X49)</f>
        <v>3430</v>
      </c>
      <c r="AC46" s="213">
        <f>SUM(H21,H28,H42,H51,L19,L27,L43,L51,P16,P23,P33,P40,P51,U22,U27,U35,U44,U51,Y21,Y32,Y38,Y43,Y46,Y48:Y49)</f>
        <v>0</v>
      </c>
      <c r="AD46" s="117"/>
    </row>
    <row r="47" spans="1:32" ht="21.95" customHeight="1">
      <c r="A47" s="180" t="s">
        <v>714</v>
      </c>
      <c r="B47" s="342" t="s">
        <v>908</v>
      </c>
      <c r="C47" s="194">
        <v>210</v>
      </c>
      <c r="D47" s="194"/>
      <c r="E47" s="143" t="s">
        <v>371</v>
      </c>
      <c r="F47" s="342" t="s">
        <v>921</v>
      </c>
      <c r="G47" s="233">
        <v>10</v>
      </c>
      <c r="H47" s="233"/>
      <c r="I47" s="143" t="s">
        <v>371</v>
      </c>
      <c r="J47" s="57" t="s">
        <v>308</v>
      </c>
      <c r="K47" s="331">
        <v>20</v>
      </c>
      <c r="L47" s="203"/>
      <c r="M47" s="143" t="s">
        <v>371</v>
      </c>
      <c r="N47" s="57" t="s">
        <v>81</v>
      </c>
      <c r="O47" s="331">
        <v>30</v>
      </c>
      <c r="P47" s="203"/>
      <c r="Q47" s="143" t="s">
        <v>371</v>
      </c>
      <c r="R47" s="884" t="s">
        <v>441</v>
      </c>
      <c r="S47" s="884"/>
      <c r="T47" s="331">
        <v>40</v>
      </c>
      <c r="U47" s="331"/>
      <c r="V47" s="176" t="s">
        <v>368</v>
      </c>
      <c r="W47" s="57" t="s">
        <v>396</v>
      </c>
      <c r="X47" s="194">
        <v>10</v>
      </c>
      <c r="Y47" s="194"/>
      <c r="Z47" s="611"/>
      <c r="AA47" s="890"/>
      <c r="AB47" s="202"/>
      <c r="AC47" s="213"/>
      <c r="AD47" s="117"/>
    </row>
    <row r="48" spans="1:32" ht="21.95" customHeight="1">
      <c r="A48" s="180" t="s">
        <v>714</v>
      </c>
      <c r="B48" s="342" t="s">
        <v>924</v>
      </c>
      <c r="C48" s="194">
        <v>100</v>
      </c>
      <c r="D48" s="194"/>
      <c r="E48" s="143" t="s">
        <v>371</v>
      </c>
      <c r="F48" s="342" t="s">
        <v>831</v>
      </c>
      <c r="G48" s="233">
        <v>10</v>
      </c>
      <c r="H48" s="233"/>
      <c r="I48" s="143"/>
      <c r="J48" s="57"/>
      <c r="K48" s="199"/>
      <c r="L48" s="199"/>
      <c r="M48" s="143" t="s">
        <v>371</v>
      </c>
      <c r="N48" s="57" t="s">
        <v>82</v>
      </c>
      <c r="O48" s="331">
        <v>30</v>
      </c>
      <c r="P48" s="203"/>
      <c r="Q48" s="143" t="s">
        <v>371</v>
      </c>
      <c r="R48" s="884" t="s">
        <v>439</v>
      </c>
      <c r="S48" s="884"/>
      <c r="T48" s="331">
        <v>10</v>
      </c>
      <c r="U48" s="331"/>
      <c r="V48" s="143" t="s">
        <v>371</v>
      </c>
      <c r="W48" s="342" t="s">
        <v>525</v>
      </c>
      <c r="X48" s="194">
        <v>20</v>
      </c>
      <c r="Y48" s="194"/>
      <c r="Z48" s="895" t="s">
        <v>548</v>
      </c>
      <c r="AA48" s="890"/>
      <c r="AB48" s="202">
        <f>SUM(AB17)</f>
        <v>20</v>
      </c>
      <c r="AC48" s="213">
        <f>SUM(AC17)</f>
        <v>0</v>
      </c>
      <c r="AD48" s="117"/>
    </row>
    <row r="49" spans="1:30" ht="21.95" customHeight="1">
      <c r="A49" s="180" t="s">
        <v>714</v>
      </c>
      <c r="B49" s="342" t="s">
        <v>911</v>
      </c>
      <c r="C49" s="588" t="s">
        <v>933</v>
      </c>
      <c r="D49" s="589"/>
      <c r="E49" s="143" t="s">
        <v>371</v>
      </c>
      <c r="F49" s="342" t="s">
        <v>832</v>
      </c>
      <c r="G49" s="233">
        <v>10</v>
      </c>
      <c r="H49" s="233"/>
      <c r="I49" s="143"/>
      <c r="J49" s="57"/>
      <c r="K49" s="199"/>
      <c r="L49" s="199"/>
      <c r="M49" s="143" t="s">
        <v>371</v>
      </c>
      <c r="N49" s="57" t="s">
        <v>83</v>
      </c>
      <c r="O49" s="331">
        <v>30</v>
      </c>
      <c r="P49" s="203"/>
      <c r="Q49" s="143" t="s">
        <v>371</v>
      </c>
      <c r="R49" s="883" t="s">
        <v>804</v>
      </c>
      <c r="S49" s="883"/>
      <c r="T49" s="331">
        <v>10</v>
      </c>
      <c r="U49" s="331"/>
      <c r="V49" s="143" t="s">
        <v>371</v>
      </c>
      <c r="W49" s="57" t="s">
        <v>527</v>
      </c>
      <c r="X49" s="194">
        <v>20</v>
      </c>
      <c r="Y49" s="194"/>
      <c r="Z49" s="895" t="s">
        <v>806</v>
      </c>
      <c r="AA49" s="890"/>
      <c r="AB49" s="202">
        <f>SUM(AB13,AB16,AB18:AB23)</f>
        <v>230</v>
      </c>
      <c r="AC49" s="213">
        <f>SUM(AC13,AC16,AC18:AC23)</f>
        <v>0</v>
      </c>
      <c r="AD49" s="117"/>
    </row>
    <row r="50" spans="1:30" ht="21.95" customHeight="1">
      <c r="A50" s="180" t="s">
        <v>714</v>
      </c>
      <c r="B50" s="342" t="s">
        <v>905</v>
      </c>
      <c r="C50" s="194">
        <v>100</v>
      </c>
      <c r="D50" s="194"/>
      <c r="E50" s="143"/>
      <c r="F50" s="342"/>
      <c r="G50" s="233"/>
      <c r="H50" s="233"/>
      <c r="I50" s="187"/>
      <c r="J50" s="60"/>
      <c r="K50" s="203"/>
      <c r="L50" s="203"/>
      <c r="M50" s="359"/>
      <c r="N50" s="57"/>
      <c r="O50" s="203"/>
      <c r="P50" s="203"/>
      <c r="Q50" s="143"/>
      <c r="R50" s="883"/>
      <c r="S50" s="883"/>
      <c r="T50" s="203"/>
      <c r="U50" s="203"/>
      <c r="V50" s="143"/>
      <c r="W50" s="57"/>
      <c r="X50" s="194">
        <v>0</v>
      </c>
      <c r="Y50" s="194"/>
      <c r="Z50" s="890"/>
      <c r="AA50" s="614"/>
      <c r="AB50" s="198"/>
      <c r="AC50" s="252"/>
      <c r="AD50" s="117"/>
    </row>
    <row r="51" spans="1:30" ht="21.95" customHeight="1" thickBot="1">
      <c r="A51" s="380" t="s">
        <v>714</v>
      </c>
      <c r="B51" s="344" t="s">
        <v>926</v>
      </c>
      <c r="C51" s="245">
        <v>50</v>
      </c>
      <c r="D51" s="245"/>
      <c r="E51" s="893" t="s">
        <v>158</v>
      </c>
      <c r="F51" s="893"/>
      <c r="G51" s="208">
        <f>SUM(G45:G50)</f>
        <v>100</v>
      </c>
      <c r="H51" s="332">
        <f>SUM(H45:H49)</f>
        <v>0</v>
      </c>
      <c r="I51" s="893" t="s">
        <v>158</v>
      </c>
      <c r="J51" s="893"/>
      <c r="K51" s="332">
        <f>SUM(K46:K50)</f>
        <v>60</v>
      </c>
      <c r="L51" s="332">
        <f>SUM(L46:L50)</f>
        <v>0</v>
      </c>
      <c r="M51" s="893" t="s">
        <v>158</v>
      </c>
      <c r="N51" s="893"/>
      <c r="O51" s="208">
        <f>SUM(O43:O49)</f>
        <v>280</v>
      </c>
      <c r="P51" s="208">
        <f>SUM(P43:P49)</f>
        <v>0</v>
      </c>
      <c r="Q51" s="893" t="s">
        <v>156</v>
      </c>
      <c r="R51" s="893"/>
      <c r="S51" s="893"/>
      <c r="T51" s="248">
        <f>SUM(T47:T49)</f>
        <v>60</v>
      </c>
      <c r="U51" s="248">
        <f>SUM(U47:U49)</f>
        <v>0</v>
      </c>
      <c r="V51" s="893" t="s">
        <v>155</v>
      </c>
      <c r="W51" s="893"/>
      <c r="X51" s="206">
        <f>SUM(X46:X50)</f>
        <v>60</v>
      </c>
      <c r="Y51" s="206">
        <f>SUM(Y46:Y49)</f>
        <v>0</v>
      </c>
      <c r="Z51" s="894" t="s">
        <v>549</v>
      </c>
      <c r="AA51" s="893"/>
      <c r="AB51" s="200">
        <f>SUM(AB42:AB50)</f>
        <v>9030</v>
      </c>
      <c r="AC51" s="253">
        <f>SUM(AC42:AC50)</f>
        <v>0</v>
      </c>
      <c r="AD51" s="117"/>
    </row>
    <row r="52" spans="1:30" s="15" customFormat="1" ht="18.75" customHeight="1">
      <c r="A52" s="655" t="s">
        <v>930</v>
      </c>
      <c r="B52" s="655"/>
      <c r="C52" s="655"/>
      <c r="D52" s="655"/>
      <c r="E52" s="655"/>
      <c r="F52" s="655"/>
      <c r="G52" s="655"/>
      <c r="H52" s="655"/>
      <c r="I52" s="655"/>
      <c r="J52" s="655"/>
      <c r="K52" s="655"/>
      <c r="L52" s="655"/>
      <c r="M52" s="655"/>
      <c r="N52" s="655"/>
      <c r="O52" s="655"/>
      <c r="P52" s="655"/>
      <c r="Q52" s="655"/>
      <c r="R52" s="655"/>
      <c r="S52" s="655"/>
      <c r="T52" s="655"/>
      <c r="U52" s="655"/>
      <c r="V52" s="655"/>
      <c r="W52" s="655"/>
      <c r="X52" s="655"/>
      <c r="Y52" s="655"/>
      <c r="Z52" s="655"/>
      <c r="AA52" s="655"/>
      <c r="AB52" s="655"/>
      <c r="AC52" s="655"/>
    </row>
    <row r="53" spans="1:30" ht="15.95" customHeight="1">
      <c r="B53" s="68" t="s">
        <v>153</v>
      </c>
      <c r="C53" s="86"/>
      <c r="D53" s="87"/>
      <c r="E53" s="69"/>
      <c r="F53" s="88"/>
      <c r="G53" s="89"/>
      <c r="H53" s="90"/>
      <c r="I53" s="181"/>
      <c r="J53" s="91"/>
      <c r="K53" s="92"/>
      <c r="L53" s="89"/>
      <c r="M53" s="69"/>
      <c r="R53" s="15"/>
      <c r="S53" s="15"/>
      <c r="T53" s="15"/>
      <c r="U53" s="15"/>
      <c r="V53" s="51"/>
      <c r="W53" s="15"/>
      <c r="X53" s="15"/>
      <c r="Y53" s="15"/>
      <c r="Z53" s="51"/>
    </row>
    <row r="54" spans="1:30" ht="15.95" customHeight="1">
      <c r="B54" s="15" t="s">
        <v>447</v>
      </c>
      <c r="C54" s="15"/>
      <c r="D54" s="15"/>
      <c r="E54" s="51"/>
      <c r="F54" s="15"/>
      <c r="G54" s="15"/>
      <c r="H54" s="15"/>
      <c r="I54" s="51"/>
      <c r="J54" s="15"/>
      <c r="K54" s="15"/>
      <c r="L54" s="15"/>
      <c r="M54" s="51"/>
      <c r="R54" s="15"/>
      <c r="S54" s="15"/>
      <c r="T54" s="15"/>
      <c r="U54" s="15"/>
      <c r="V54" s="51"/>
      <c r="W54" s="15"/>
      <c r="X54" s="15"/>
      <c r="Y54" s="15"/>
      <c r="Z54" s="51"/>
    </row>
    <row r="55" spans="1:30" s="15" customFormat="1" ht="21.95" customHeight="1">
      <c r="A55" s="381"/>
      <c r="B55" s="115"/>
      <c r="C55" s="115"/>
      <c r="D55" s="115"/>
      <c r="E55" s="381"/>
      <c r="F55" s="14"/>
      <c r="G55" s="14"/>
      <c r="H55" s="14"/>
      <c r="I55" s="381"/>
      <c r="J55" s="14"/>
      <c r="K55" s="14"/>
      <c r="L55" s="14"/>
      <c r="M55" s="381"/>
      <c r="N55" s="14"/>
      <c r="O55" s="14"/>
      <c r="P55" s="14"/>
      <c r="Q55" s="182"/>
      <c r="R55" s="115"/>
      <c r="S55" s="115"/>
      <c r="T55" s="115"/>
      <c r="U55" s="115"/>
      <c r="V55" s="381"/>
      <c r="W55" s="14"/>
      <c r="X55" s="14"/>
      <c r="Y55" s="14"/>
      <c r="Z55" s="182"/>
      <c r="AA55" s="115"/>
      <c r="AB55" s="115"/>
      <c r="AC55" s="115"/>
    </row>
    <row r="56" spans="1:30">
      <c r="B56" s="115"/>
      <c r="C56" s="115"/>
      <c r="D56" s="115"/>
      <c r="Z56" s="182"/>
      <c r="AA56" s="115"/>
      <c r="AB56" s="115"/>
      <c r="AC56" s="115"/>
      <c r="AD56" s="117"/>
    </row>
    <row r="57" spans="1:30">
      <c r="B57" s="115"/>
      <c r="C57" s="115"/>
      <c r="D57" s="115"/>
      <c r="Z57" s="182"/>
      <c r="AA57" s="115"/>
      <c r="AB57" s="115"/>
      <c r="AC57" s="115"/>
      <c r="AD57" s="117"/>
    </row>
    <row r="58" spans="1:30">
      <c r="B58" s="115"/>
      <c r="C58" s="115"/>
      <c r="D58" s="115"/>
      <c r="Z58" s="182"/>
      <c r="AA58" s="115"/>
      <c r="AB58" s="115"/>
      <c r="AC58" s="115"/>
      <c r="AD58" s="117"/>
    </row>
    <row r="59" spans="1:30">
      <c r="B59" s="115"/>
      <c r="C59" s="115"/>
      <c r="D59" s="115"/>
      <c r="Z59" s="182"/>
      <c r="AA59" s="115"/>
      <c r="AB59" s="115"/>
      <c r="AC59" s="115"/>
      <c r="AD59" s="117"/>
    </row>
    <row r="60" spans="1:30">
      <c r="C60" s="115"/>
      <c r="D60" s="115"/>
      <c r="Z60" s="182"/>
      <c r="AA60" s="115"/>
      <c r="AB60" s="115"/>
      <c r="AC60" s="115"/>
      <c r="AD60" s="117"/>
    </row>
    <row r="61" spans="1:30">
      <c r="AD61" s="117"/>
    </row>
    <row r="62" spans="1:30">
      <c r="AD62" s="117"/>
    </row>
  </sheetData>
  <mergeCells count="115">
    <mergeCell ref="C49:D49"/>
    <mergeCell ref="E21:F21"/>
    <mergeCell ref="E22:H23"/>
    <mergeCell ref="E28:F28"/>
    <mergeCell ref="E29:H30"/>
    <mergeCell ref="E33:F33"/>
    <mergeCell ref="E34:H35"/>
    <mergeCell ref="E42:F42"/>
    <mergeCell ref="E43:H44"/>
    <mergeCell ref="A52:AC52"/>
    <mergeCell ref="I20:L21"/>
    <mergeCell ref="R30:S30"/>
    <mergeCell ref="Q27:S27"/>
    <mergeCell ref="Q28:U29"/>
    <mergeCell ref="R26:S26"/>
    <mergeCell ref="R20:S20"/>
    <mergeCell ref="Z28:AA28"/>
    <mergeCell ref="M23:N23"/>
    <mergeCell ref="R21:S21"/>
    <mergeCell ref="Q22:S22"/>
    <mergeCell ref="Q23:U24"/>
    <mergeCell ref="V21:W21"/>
    <mergeCell ref="V22:Y23"/>
    <mergeCell ref="R25:S25"/>
    <mergeCell ref="M24:P25"/>
    <mergeCell ref="V32:W32"/>
    <mergeCell ref="M41:P42"/>
    <mergeCell ref="M51:N51"/>
    <mergeCell ref="R38:S38"/>
    <mergeCell ref="M33:N33"/>
    <mergeCell ref="M34:P35"/>
    <mergeCell ref="R48:S48"/>
    <mergeCell ref="R49:S49"/>
    <mergeCell ref="AA1:AC1"/>
    <mergeCell ref="A2:C3"/>
    <mergeCell ref="D2:G3"/>
    <mergeCell ref="H2:K3"/>
    <mergeCell ref="L2:S3"/>
    <mergeCell ref="T2:T7"/>
    <mergeCell ref="U2:X4"/>
    <mergeCell ref="A4:C7"/>
    <mergeCell ref="D4:G7"/>
    <mergeCell ref="H4:K7"/>
    <mergeCell ref="L4:S5"/>
    <mergeCell ref="Z4:AC4"/>
    <mergeCell ref="U5:X7"/>
    <mergeCell ref="Z5:AC5"/>
    <mergeCell ref="L6:S7"/>
    <mergeCell ref="Z6:AC6"/>
    <mergeCell ref="Z7:AC7"/>
    <mergeCell ref="Y2:Y7"/>
    <mergeCell ref="Z2:AC3"/>
    <mergeCell ref="I19:J19"/>
    <mergeCell ref="A1:I1"/>
    <mergeCell ref="J1:S1"/>
    <mergeCell ref="R16:S16"/>
    <mergeCell ref="R17:S17"/>
    <mergeCell ref="R13:S13"/>
    <mergeCell ref="M16:N16"/>
    <mergeCell ref="R14:S14"/>
    <mergeCell ref="R19:S19"/>
    <mergeCell ref="E15:H16"/>
    <mergeCell ref="A8:D9"/>
    <mergeCell ref="I8:L9"/>
    <mergeCell ref="R18:S18"/>
    <mergeCell ref="M8:P9"/>
    <mergeCell ref="V8:Y9"/>
    <mergeCell ref="Q8:U9"/>
    <mergeCell ref="R10:S10"/>
    <mergeCell ref="R11:S11"/>
    <mergeCell ref="R12:S12"/>
    <mergeCell ref="V33:Y34"/>
    <mergeCell ref="V38:W38"/>
    <mergeCell ref="V39:Y40"/>
    <mergeCell ref="V43:W43"/>
    <mergeCell ref="R41:S41"/>
    <mergeCell ref="R43:S43"/>
    <mergeCell ref="R32:S32"/>
    <mergeCell ref="R34:S34"/>
    <mergeCell ref="Z13:AA13"/>
    <mergeCell ref="Z8:AC9"/>
    <mergeCell ref="M17:P18"/>
    <mergeCell ref="R15:S15"/>
    <mergeCell ref="Z14:AC15"/>
    <mergeCell ref="E51:F51"/>
    <mergeCell ref="I27:J27"/>
    <mergeCell ref="I28:L29"/>
    <mergeCell ref="I44:L45"/>
    <mergeCell ref="I43:J43"/>
    <mergeCell ref="R31:S31"/>
    <mergeCell ref="Q45:U46"/>
    <mergeCell ref="R50:S50"/>
    <mergeCell ref="R42:S42"/>
    <mergeCell ref="Q51:S51"/>
    <mergeCell ref="I51:J51"/>
    <mergeCell ref="M40:N40"/>
    <mergeCell ref="R47:S47"/>
    <mergeCell ref="Q44:S44"/>
    <mergeCell ref="Q35:S35"/>
    <mergeCell ref="Q36:U37"/>
    <mergeCell ref="R39:S39"/>
    <mergeCell ref="R40:S40"/>
    <mergeCell ref="R33:S33"/>
    <mergeCell ref="Z51:AA51"/>
    <mergeCell ref="Z46:AA46"/>
    <mergeCell ref="Z47:AA47"/>
    <mergeCell ref="Z49:AA49"/>
    <mergeCell ref="Z50:AA50"/>
    <mergeCell ref="V51:W51"/>
    <mergeCell ref="Z42:AA42"/>
    <mergeCell ref="Z43:AA43"/>
    <mergeCell ref="Z48:AA48"/>
    <mergeCell ref="Z44:AA44"/>
    <mergeCell ref="Z45:AA45"/>
    <mergeCell ref="V44:Y45"/>
  </mergeCells>
  <phoneticPr fontId="1"/>
  <conditionalFormatting sqref="P34:P35 P25 U8 P17 AC32 AC29:AC30 H31:H32 Y42 AC16:AC27 AC37:AC41">
    <cfRule type="cellIs" dxfId="102" priority="91" stopIfTrue="1" operator="greaterThan">
      <formula>G8</formula>
    </cfRule>
  </conditionalFormatting>
  <conditionalFormatting sqref="M34:M35">
    <cfRule type="cellIs" dxfId="101" priority="92" stopIfTrue="1" operator="greaterThan">
      <formula>#REF!</formula>
    </cfRule>
  </conditionalFormatting>
  <conditionalFormatting sqref="M39">
    <cfRule type="cellIs" dxfId="100" priority="93" stopIfTrue="1" operator="greaterThan">
      <formula>L48</formula>
    </cfRule>
  </conditionalFormatting>
  <conditionalFormatting sqref="M17">
    <cfRule type="cellIs" dxfId="99" priority="94" stopIfTrue="1" operator="greaterThan">
      <formula>#REF!</formula>
    </cfRule>
  </conditionalFormatting>
  <conditionalFormatting sqref="P34:P35">
    <cfRule type="cellIs" dxfId="98" priority="90" stopIfTrue="1" operator="greaterThan">
      <formula>O34</formula>
    </cfRule>
  </conditionalFormatting>
  <conditionalFormatting sqref="M32">
    <cfRule type="cellIs" dxfId="97" priority="89" stopIfTrue="1" operator="greaterThan">
      <formula>L47</formula>
    </cfRule>
  </conditionalFormatting>
  <conditionalFormatting sqref="P34:P35 AC32 AC29:AC30">
    <cfRule type="cellIs" dxfId="96" priority="88" stopIfTrue="1" operator="greaterThan">
      <formula>O29</formula>
    </cfRule>
  </conditionalFormatting>
  <conditionalFormatting sqref="M32">
    <cfRule type="cellIs" dxfId="95" priority="87" stopIfTrue="1" operator="greaterThan">
      <formula>L47</formula>
    </cfRule>
  </conditionalFormatting>
  <conditionalFormatting sqref="P34:P35 P25 U8 P17 AC32 AC29:AC30">
    <cfRule type="cellIs" dxfId="94" priority="86" stopIfTrue="1" operator="greaterThan">
      <formula>O8</formula>
    </cfRule>
  </conditionalFormatting>
  <conditionalFormatting sqref="P34:P35">
    <cfRule type="cellIs" dxfId="93" priority="85" stopIfTrue="1" operator="greaterThan">
      <formula>O34</formula>
    </cfRule>
  </conditionalFormatting>
  <conditionalFormatting sqref="M32">
    <cfRule type="cellIs" dxfId="92" priority="84" stopIfTrue="1" operator="greaterThan">
      <formula>L47</formula>
    </cfRule>
  </conditionalFormatting>
  <conditionalFormatting sqref="P34:P35 P25 U8 P17 AC32 AC29:AC30">
    <cfRule type="cellIs" dxfId="91" priority="83" stopIfTrue="1" operator="greaterThan">
      <formula>O8</formula>
    </cfRule>
  </conditionalFormatting>
  <conditionalFormatting sqref="P34:P35">
    <cfRule type="cellIs" dxfId="90" priority="82" stopIfTrue="1" operator="greaterThan">
      <formula>O34</formula>
    </cfRule>
  </conditionalFormatting>
  <conditionalFormatting sqref="M32">
    <cfRule type="cellIs" dxfId="89" priority="81" stopIfTrue="1" operator="greaterThan">
      <formula>L47</formula>
    </cfRule>
  </conditionalFormatting>
  <conditionalFormatting sqref="P34:P35 P25 U8 P17 AC32 AC29:AC30">
    <cfRule type="cellIs" dxfId="88" priority="80" stopIfTrue="1" operator="greaterThan">
      <formula>O8</formula>
    </cfRule>
  </conditionalFormatting>
  <conditionalFormatting sqref="P34:P35">
    <cfRule type="cellIs" dxfId="87" priority="79" stopIfTrue="1" operator="greaterThan">
      <formula>O34</formula>
    </cfRule>
  </conditionalFormatting>
  <conditionalFormatting sqref="M32">
    <cfRule type="cellIs" dxfId="86" priority="78" stopIfTrue="1" operator="greaterThan">
      <formula>L47</formula>
    </cfRule>
  </conditionalFormatting>
  <conditionalFormatting sqref="P34:P35 P25 U8 P17 AC32 AC29:AC30">
    <cfRule type="cellIs" dxfId="85" priority="77" stopIfTrue="1" operator="greaterThan">
      <formula>O8</formula>
    </cfRule>
  </conditionalFormatting>
  <conditionalFormatting sqref="P34:P35">
    <cfRule type="cellIs" dxfId="84" priority="76" stopIfTrue="1" operator="greaterThan">
      <formula>O34</formula>
    </cfRule>
  </conditionalFormatting>
  <conditionalFormatting sqref="M32">
    <cfRule type="cellIs" dxfId="83" priority="75" stopIfTrue="1" operator="greaterThan">
      <formula>L47</formula>
    </cfRule>
  </conditionalFormatting>
  <conditionalFormatting sqref="P34:P35 P25 U8 P17 AC32 AC29:AC30">
    <cfRule type="cellIs" dxfId="82" priority="74" stopIfTrue="1" operator="greaterThan">
      <formula>O8</formula>
    </cfRule>
  </conditionalFormatting>
  <conditionalFormatting sqref="P34:P35">
    <cfRule type="cellIs" dxfId="81" priority="73" stopIfTrue="1" operator="greaterThan">
      <formula>O34</formula>
    </cfRule>
  </conditionalFormatting>
  <conditionalFormatting sqref="M32">
    <cfRule type="cellIs" dxfId="80" priority="72" stopIfTrue="1" operator="greaterThan">
      <formula>L47</formula>
    </cfRule>
  </conditionalFormatting>
  <conditionalFormatting sqref="M18">
    <cfRule type="cellIs" dxfId="79" priority="95" stopIfTrue="1" operator="greaterThan">
      <formula>#REF!</formula>
    </cfRule>
  </conditionalFormatting>
  <conditionalFormatting sqref="AC33">
    <cfRule type="cellIs" dxfId="78" priority="71" stopIfTrue="1" operator="greaterThan">
      <formula>AB33</formula>
    </cfRule>
  </conditionalFormatting>
  <conditionalFormatting sqref="AC33">
    <cfRule type="cellIs" dxfId="77" priority="70" stopIfTrue="1" operator="greaterThan">
      <formula>AB33</formula>
    </cfRule>
  </conditionalFormatting>
  <conditionalFormatting sqref="AC33">
    <cfRule type="cellIs" dxfId="76" priority="69" stopIfTrue="1" operator="greaterThan">
      <formula>AB33</formula>
    </cfRule>
  </conditionalFormatting>
  <conditionalFormatting sqref="AC33">
    <cfRule type="cellIs" dxfId="75" priority="68" stopIfTrue="1" operator="greaterThan">
      <formula>AB33</formula>
    </cfRule>
  </conditionalFormatting>
  <conditionalFormatting sqref="AC33">
    <cfRule type="cellIs" dxfId="74" priority="67" stopIfTrue="1" operator="greaterThan">
      <formula>AB33</formula>
    </cfRule>
  </conditionalFormatting>
  <conditionalFormatting sqref="AC33">
    <cfRule type="cellIs" dxfId="73" priority="66" stopIfTrue="1" operator="greaterThan">
      <formula>AB33</formula>
    </cfRule>
  </conditionalFormatting>
  <conditionalFormatting sqref="AC33">
    <cfRule type="cellIs" dxfId="72" priority="65" stopIfTrue="1" operator="greaterThan">
      <formula>AB33</formula>
    </cfRule>
  </conditionalFormatting>
  <conditionalFormatting sqref="AC34">
    <cfRule type="cellIs" dxfId="71" priority="64" stopIfTrue="1" operator="greaterThan">
      <formula>AB34</formula>
    </cfRule>
  </conditionalFormatting>
  <conditionalFormatting sqref="AC34">
    <cfRule type="cellIs" dxfId="70" priority="63" stopIfTrue="1" operator="greaterThan">
      <formula>AB34</formula>
    </cfRule>
  </conditionalFormatting>
  <conditionalFormatting sqref="AC34">
    <cfRule type="cellIs" dxfId="69" priority="62" stopIfTrue="1" operator="greaterThan">
      <formula>AB34</formula>
    </cfRule>
  </conditionalFormatting>
  <conditionalFormatting sqref="AC34">
    <cfRule type="cellIs" dxfId="68" priority="61" stopIfTrue="1" operator="greaterThan">
      <formula>AB34</formula>
    </cfRule>
  </conditionalFormatting>
  <conditionalFormatting sqref="AC34">
    <cfRule type="cellIs" dxfId="67" priority="60" stopIfTrue="1" operator="greaterThan">
      <formula>AB34</formula>
    </cfRule>
  </conditionalFormatting>
  <conditionalFormatting sqref="AC34">
    <cfRule type="cellIs" dxfId="66" priority="59" stopIfTrue="1" operator="greaterThan">
      <formula>AB34</formula>
    </cfRule>
  </conditionalFormatting>
  <conditionalFormatting sqref="AC34">
    <cfRule type="cellIs" dxfId="65" priority="58" stopIfTrue="1" operator="greaterThan">
      <formula>AB34</formula>
    </cfRule>
  </conditionalFormatting>
  <conditionalFormatting sqref="AC35">
    <cfRule type="cellIs" dxfId="64" priority="57" stopIfTrue="1" operator="greaterThan">
      <formula>AB35</formula>
    </cfRule>
  </conditionalFormatting>
  <conditionalFormatting sqref="AC35">
    <cfRule type="cellIs" dxfId="63" priority="56" stopIfTrue="1" operator="greaterThan">
      <formula>AB35</formula>
    </cfRule>
  </conditionalFormatting>
  <conditionalFormatting sqref="AC35">
    <cfRule type="cellIs" dxfId="62" priority="55" stopIfTrue="1" operator="greaterThan">
      <formula>AB35</formula>
    </cfRule>
  </conditionalFormatting>
  <conditionalFormatting sqref="AC35">
    <cfRule type="cellIs" dxfId="61" priority="54" stopIfTrue="1" operator="greaterThan">
      <formula>AB35</formula>
    </cfRule>
  </conditionalFormatting>
  <conditionalFormatting sqref="AC35">
    <cfRule type="cellIs" dxfId="60" priority="53" stopIfTrue="1" operator="greaterThan">
      <formula>AB35</formula>
    </cfRule>
  </conditionalFormatting>
  <conditionalFormatting sqref="AC35">
    <cfRule type="cellIs" dxfId="59" priority="52" stopIfTrue="1" operator="greaterThan">
      <formula>AB35</formula>
    </cfRule>
  </conditionalFormatting>
  <conditionalFormatting sqref="AC35">
    <cfRule type="cellIs" dxfId="58" priority="51" stopIfTrue="1" operator="greaterThan">
      <formula>AB35</formula>
    </cfRule>
  </conditionalFormatting>
  <conditionalFormatting sqref="AC36">
    <cfRule type="cellIs" dxfId="57" priority="50" stopIfTrue="1" operator="greaterThan">
      <formula>AB36</formula>
    </cfRule>
  </conditionalFormatting>
  <conditionalFormatting sqref="AC36">
    <cfRule type="cellIs" dxfId="56" priority="49" stopIfTrue="1" operator="greaterThan">
      <formula>AB36</formula>
    </cfRule>
  </conditionalFormatting>
  <conditionalFormatting sqref="AC36">
    <cfRule type="cellIs" dxfId="55" priority="48" stopIfTrue="1" operator="greaterThan">
      <formula>AB36</formula>
    </cfRule>
  </conditionalFormatting>
  <conditionalFormatting sqref="AC36">
    <cfRule type="cellIs" dxfId="54" priority="47" stopIfTrue="1" operator="greaterThan">
      <formula>AB36</formula>
    </cfRule>
  </conditionalFormatting>
  <conditionalFormatting sqref="AC36">
    <cfRule type="cellIs" dxfId="53" priority="46" stopIfTrue="1" operator="greaterThan">
      <formula>AB36</formula>
    </cfRule>
  </conditionalFormatting>
  <conditionalFormatting sqref="AC36">
    <cfRule type="cellIs" dxfId="52" priority="45" stopIfTrue="1" operator="greaterThan">
      <formula>AB36</formula>
    </cfRule>
  </conditionalFormatting>
  <conditionalFormatting sqref="AC36">
    <cfRule type="cellIs" dxfId="51" priority="44" stopIfTrue="1" operator="greaterThan">
      <formula>AB36</formula>
    </cfRule>
  </conditionalFormatting>
  <conditionalFormatting sqref="E27">
    <cfRule type="cellIs" dxfId="50" priority="96" stopIfTrue="1" operator="greaterThan">
      <formula>D40</formula>
    </cfRule>
  </conditionalFormatting>
  <conditionalFormatting sqref="AC31">
    <cfRule type="cellIs" dxfId="49" priority="43" stopIfTrue="1" operator="greaterThan">
      <formula>AB31</formula>
    </cfRule>
  </conditionalFormatting>
  <conditionalFormatting sqref="AC31">
    <cfRule type="cellIs" dxfId="48" priority="42" stopIfTrue="1" operator="greaterThan">
      <formula>AB31</formula>
    </cfRule>
  </conditionalFormatting>
  <conditionalFormatting sqref="AC31">
    <cfRule type="cellIs" dxfId="47" priority="41" stopIfTrue="1" operator="greaterThan">
      <formula>AB31</formula>
    </cfRule>
  </conditionalFormatting>
  <conditionalFormatting sqref="AC31">
    <cfRule type="cellIs" dxfId="46" priority="40" stopIfTrue="1" operator="greaterThan">
      <formula>AB31</formula>
    </cfRule>
  </conditionalFormatting>
  <conditionalFormatting sqref="AC31">
    <cfRule type="cellIs" dxfId="45" priority="39" stopIfTrue="1" operator="greaterThan">
      <formula>AB31</formula>
    </cfRule>
  </conditionalFormatting>
  <conditionalFormatting sqref="AC31">
    <cfRule type="cellIs" dxfId="44" priority="38" stopIfTrue="1" operator="greaterThan">
      <formula>AB31</formula>
    </cfRule>
  </conditionalFormatting>
  <conditionalFormatting sqref="AC31">
    <cfRule type="cellIs" dxfId="43" priority="37" stopIfTrue="1" operator="greaterThan">
      <formula>AB31</formula>
    </cfRule>
  </conditionalFormatting>
  <conditionalFormatting sqref="M39">
    <cfRule type="cellIs" dxfId="42" priority="97" stopIfTrue="1" operator="greaterThan">
      <formula>#REF!</formula>
    </cfRule>
  </conditionalFormatting>
  <conditionalFormatting sqref="E27">
    <cfRule type="cellIs" dxfId="41" priority="98" stopIfTrue="1" operator="greaterThan">
      <formula>D39</formula>
    </cfRule>
  </conditionalFormatting>
  <conditionalFormatting sqref="L44:L45">
    <cfRule type="cellIs" dxfId="40" priority="35" stopIfTrue="1" operator="greaterThan">
      <formula>K44</formula>
    </cfRule>
  </conditionalFormatting>
  <conditionalFormatting sqref="I44:I45">
    <cfRule type="cellIs" dxfId="39" priority="36" stopIfTrue="1" operator="greaterThan">
      <formula>#REF!</formula>
    </cfRule>
  </conditionalFormatting>
  <conditionalFormatting sqref="L44:L45">
    <cfRule type="cellIs" dxfId="38" priority="34" stopIfTrue="1" operator="greaterThan">
      <formula>K44</formula>
    </cfRule>
  </conditionalFormatting>
  <conditionalFormatting sqref="L44:L45">
    <cfRule type="cellIs" dxfId="37" priority="33" stopIfTrue="1" operator="greaterThan">
      <formula>K44</formula>
    </cfRule>
  </conditionalFormatting>
  <conditionalFormatting sqref="L44:L45">
    <cfRule type="cellIs" dxfId="36" priority="32" stopIfTrue="1" operator="greaterThan">
      <formula>K44</formula>
    </cfRule>
  </conditionalFormatting>
  <conditionalFormatting sqref="L44:L45">
    <cfRule type="cellIs" dxfId="35" priority="31" stopIfTrue="1" operator="greaterThan">
      <formula>K44</formula>
    </cfRule>
  </conditionalFormatting>
  <conditionalFormatting sqref="L44:L45">
    <cfRule type="cellIs" dxfId="34" priority="30" stopIfTrue="1" operator="greaterThan">
      <formula>K44</formula>
    </cfRule>
  </conditionalFormatting>
  <conditionalFormatting sqref="L44:L45">
    <cfRule type="cellIs" dxfId="33" priority="29" stopIfTrue="1" operator="greaterThan">
      <formula>K44</formula>
    </cfRule>
  </conditionalFormatting>
  <conditionalFormatting sqref="L44:L45">
    <cfRule type="cellIs" dxfId="32" priority="28" stopIfTrue="1" operator="greaterThan">
      <formula>K44</formula>
    </cfRule>
  </conditionalFormatting>
  <conditionalFormatting sqref="L44:L45">
    <cfRule type="cellIs" dxfId="31" priority="27" stopIfTrue="1" operator="greaterThan">
      <formula>K44</formula>
    </cfRule>
  </conditionalFormatting>
  <conditionalFormatting sqref="L44:L45">
    <cfRule type="cellIs" dxfId="30" priority="26" stopIfTrue="1" operator="greaterThan">
      <formula>K44</formula>
    </cfRule>
  </conditionalFormatting>
  <conditionalFormatting sqref="L44:L45">
    <cfRule type="cellIs" dxfId="29" priority="25" stopIfTrue="1" operator="greaterThan">
      <formula>K44</formula>
    </cfRule>
  </conditionalFormatting>
  <conditionalFormatting sqref="L44:L45">
    <cfRule type="cellIs" dxfId="28" priority="24" stopIfTrue="1" operator="greaterThan">
      <formula>K44</formula>
    </cfRule>
  </conditionalFormatting>
  <conditionalFormatting sqref="L44:L45">
    <cfRule type="cellIs" dxfId="27" priority="23" stopIfTrue="1" operator="greaterThan">
      <formula>K44</formula>
    </cfRule>
  </conditionalFormatting>
  <conditionalFormatting sqref="M39">
    <cfRule type="cellIs" dxfId="26" priority="99" stopIfTrue="1" operator="greaterThan">
      <formula>#REF!</formula>
    </cfRule>
  </conditionalFormatting>
  <conditionalFormatting sqref="P42">
    <cfRule type="cellIs" dxfId="25" priority="22" stopIfTrue="1" operator="greaterThan">
      <formula>O42</formula>
    </cfRule>
  </conditionalFormatting>
  <conditionalFormatting sqref="P42">
    <cfRule type="cellIs" dxfId="24" priority="21" stopIfTrue="1" operator="greaterThan">
      <formula>O42</formula>
    </cfRule>
  </conditionalFormatting>
  <conditionalFormatting sqref="P42">
    <cfRule type="cellIs" dxfId="23" priority="20" stopIfTrue="1" operator="greaterThan">
      <formula>O42</formula>
    </cfRule>
  </conditionalFormatting>
  <conditionalFormatting sqref="P42">
    <cfRule type="cellIs" dxfId="22" priority="19" stopIfTrue="1" operator="greaterThan">
      <formula>O42</formula>
    </cfRule>
  </conditionalFormatting>
  <conditionalFormatting sqref="P42">
    <cfRule type="cellIs" dxfId="21" priority="18" stopIfTrue="1" operator="greaterThan">
      <formula>O42</formula>
    </cfRule>
  </conditionalFormatting>
  <conditionalFormatting sqref="P42">
    <cfRule type="cellIs" dxfId="20" priority="17" stopIfTrue="1" operator="greaterThan">
      <formula>O42</formula>
    </cfRule>
  </conditionalFormatting>
  <conditionalFormatting sqref="Y41">
    <cfRule type="cellIs" dxfId="19" priority="16" stopIfTrue="1" operator="greaterThan">
      <formula>X41</formula>
    </cfRule>
  </conditionalFormatting>
  <conditionalFormatting sqref="Y41">
    <cfRule type="cellIs" dxfId="18" priority="15" stopIfTrue="1" operator="greaterThan">
      <formula>X41</formula>
    </cfRule>
  </conditionalFormatting>
  <conditionalFormatting sqref="Y41">
    <cfRule type="cellIs" dxfId="17" priority="14" stopIfTrue="1" operator="greaterThan">
      <formula>X41</formula>
    </cfRule>
  </conditionalFormatting>
  <conditionalFormatting sqref="Y41">
    <cfRule type="cellIs" dxfId="16" priority="13" stopIfTrue="1" operator="greaterThan">
      <formula>X41</formula>
    </cfRule>
  </conditionalFormatting>
  <conditionalFormatting sqref="Y41">
    <cfRule type="cellIs" dxfId="15" priority="12" stopIfTrue="1" operator="greaterThan">
      <formula>X41</formula>
    </cfRule>
  </conditionalFormatting>
  <conditionalFormatting sqref="Y41">
    <cfRule type="cellIs" dxfId="14" priority="11" stopIfTrue="1" operator="greaterThan">
      <formula>X41</formula>
    </cfRule>
  </conditionalFormatting>
  <conditionalFormatting sqref="Y41">
    <cfRule type="cellIs" dxfId="13" priority="10" stopIfTrue="1" operator="greaterThan">
      <formula>X41</formula>
    </cfRule>
  </conditionalFormatting>
  <conditionalFormatting sqref="AC12">
    <cfRule type="cellIs" dxfId="12" priority="9" stopIfTrue="1" operator="greaterThan">
      <formula>AB12</formula>
    </cfRule>
  </conditionalFormatting>
  <conditionalFormatting sqref="AC12">
    <cfRule type="cellIs" dxfId="11" priority="8" stopIfTrue="1" operator="greaterThan">
      <formula>AB12</formula>
    </cfRule>
  </conditionalFormatting>
  <conditionalFormatting sqref="AC12">
    <cfRule type="cellIs" dxfId="10" priority="7" stopIfTrue="1" operator="greaterThan">
      <formula>AB12</formula>
    </cfRule>
  </conditionalFormatting>
  <conditionalFormatting sqref="AC12">
    <cfRule type="cellIs" dxfId="9" priority="6" stopIfTrue="1" operator="greaterThan">
      <formula>AB12</formula>
    </cfRule>
  </conditionalFormatting>
  <conditionalFormatting sqref="AC12">
    <cfRule type="cellIs" dxfId="8" priority="5" stopIfTrue="1" operator="greaterThan">
      <formula>AB12</formula>
    </cfRule>
  </conditionalFormatting>
  <conditionalFormatting sqref="AC12">
    <cfRule type="cellIs" dxfId="7" priority="4" stopIfTrue="1" operator="greaterThan">
      <formula>AB12</formula>
    </cfRule>
  </conditionalFormatting>
  <conditionalFormatting sqref="AC12">
    <cfRule type="cellIs" dxfId="6" priority="3" stopIfTrue="1" operator="greaterThan">
      <formula>AB12</formula>
    </cfRule>
  </conditionalFormatting>
  <conditionalFormatting sqref="L53">
    <cfRule type="cellIs" dxfId="5" priority="1" stopIfTrue="1" operator="greaterThan">
      <formula>#REF!</formula>
    </cfRule>
  </conditionalFormatting>
  <conditionalFormatting sqref="G53:H53">
    <cfRule type="cellIs" dxfId="4" priority="2" stopIfTrue="1" operator="greaterThan">
      <formula>#REF!</formula>
    </cfRule>
  </conditionalFormatting>
  <conditionalFormatting sqref="I50">
    <cfRule type="cellIs" dxfId="3" priority="100" stopIfTrue="1" operator="greaterThan">
      <formula>#REF!</formula>
    </cfRule>
  </conditionalFormatting>
  <conditionalFormatting sqref="I50">
    <cfRule type="cellIs" dxfId="2" priority="101" stopIfTrue="1" operator="greaterThan">
      <formula>#REF!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4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63"/>
  <sheetViews>
    <sheetView workbookViewId="0">
      <selection activeCell="G163" sqref="G163"/>
    </sheetView>
  </sheetViews>
  <sheetFormatPr defaultRowHeight="18.75"/>
  <cols>
    <col min="1" max="1" width="17.625" bestFit="1" customWidth="1"/>
    <col min="2" max="6" width="10.625" customWidth="1"/>
    <col min="7" max="7" width="12.625" customWidth="1"/>
  </cols>
  <sheetData>
    <row r="1" spans="1:7" ht="21">
      <c r="A1" s="925" t="s">
        <v>735</v>
      </c>
      <c r="B1" s="926"/>
      <c r="C1" s="926"/>
      <c r="D1" s="926"/>
      <c r="E1" s="926"/>
      <c r="F1" s="926"/>
      <c r="G1" s="926"/>
    </row>
    <row r="2" spans="1:7" ht="18.75" customHeight="1">
      <c r="A2" s="159" t="s">
        <v>771</v>
      </c>
      <c r="B2" s="160"/>
      <c r="C2" s="160"/>
      <c r="D2" s="160"/>
      <c r="E2" s="160"/>
      <c r="F2" s="160"/>
      <c r="G2" s="160"/>
    </row>
    <row r="3" spans="1:7" ht="18.75" customHeight="1">
      <c r="A3" s="927" t="s">
        <v>772</v>
      </c>
      <c r="B3" s="927"/>
      <c r="C3" s="927"/>
      <c r="D3" s="927"/>
      <c r="E3" s="927"/>
      <c r="F3" s="927"/>
      <c r="G3" s="927"/>
    </row>
    <row r="4" spans="1:7" ht="17.100000000000001" customHeight="1">
      <c r="A4" s="155" t="s">
        <v>736</v>
      </c>
      <c r="B4" s="154" t="s">
        <v>0</v>
      </c>
      <c r="C4" s="54" t="s">
        <v>1</v>
      </c>
      <c r="D4" s="55" t="s">
        <v>2</v>
      </c>
      <c r="E4" s="56" t="s">
        <v>3</v>
      </c>
      <c r="F4" s="167" t="s">
        <v>4</v>
      </c>
      <c r="G4" s="13" t="s">
        <v>5</v>
      </c>
    </row>
    <row r="5" spans="1:7" ht="15" customHeight="1">
      <c r="A5" s="147" t="s">
        <v>36</v>
      </c>
      <c r="B5" s="148"/>
      <c r="C5" s="148"/>
      <c r="D5" s="148"/>
      <c r="E5" s="148"/>
      <c r="F5" s="148"/>
      <c r="G5" s="149"/>
    </row>
    <row r="6" spans="1:7" ht="17.100000000000001" customHeight="1">
      <c r="A6" s="1" t="s">
        <v>7</v>
      </c>
      <c r="B6" s="17">
        <f>南日本!F27</f>
        <v>1990</v>
      </c>
      <c r="C6" s="6">
        <f>朝日!D29</f>
        <v>50</v>
      </c>
      <c r="D6" s="6">
        <f>読売!D40</f>
        <v>50</v>
      </c>
      <c r="E6" s="35">
        <f>毎日!G10</f>
        <v>10</v>
      </c>
      <c r="F6" s="39">
        <f>日経!G10</f>
        <v>60</v>
      </c>
      <c r="G6" s="46">
        <f>SUM(B6:F6)</f>
        <v>2160</v>
      </c>
    </row>
    <row r="7" spans="1:7" ht="17.100000000000001" customHeight="1">
      <c r="A7" s="2" t="s">
        <v>8</v>
      </c>
      <c r="B7" s="18">
        <f>南日本!F28</f>
        <v>2430</v>
      </c>
      <c r="C7" s="7">
        <f>朝日!D30</f>
        <v>20</v>
      </c>
      <c r="D7" s="7">
        <f>読売!D41</f>
        <v>40</v>
      </c>
      <c r="E7" s="26">
        <f>毎日!G11</f>
        <v>10</v>
      </c>
      <c r="F7" s="41">
        <f>日経!G11</f>
        <v>60</v>
      </c>
      <c r="G7" s="47">
        <f>SUM(B7:F7)</f>
        <v>2560</v>
      </c>
    </row>
    <row r="8" spans="1:7" ht="17.100000000000001" customHeight="1">
      <c r="A8" s="3" t="s">
        <v>9</v>
      </c>
      <c r="B8" s="19">
        <f>南日本!F29</f>
        <v>1300</v>
      </c>
      <c r="C8" s="8">
        <f>朝日!D31</f>
        <v>110</v>
      </c>
      <c r="D8" s="29">
        <f>読売!D42</f>
        <v>10</v>
      </c>
      <c r="E8" s="8">
        <v>0</v>
      </c>
      <c r="F8" s="166">
        <f>日経!G12</f>
        <v>10</v>
      </c>
      <c r="G8" s="48">
        <f>SUM(B8:F8)</f>
        <v>1430</v>
      </c>
    </row>
    <row r="9" spans="1:7" ht="15" customHeight="1">
      <c r="A9" s="147" t="s">
        <v>37</v>
      </c>
      <c r="B9" s="148"/>
      <c r="C9" s="148"/>
      <c r="D9" s="148"/>
      <c r="E9" s="148"/>
      <c r="F9" s="148"/>
      <c r="G9" s="149"/>
    </row>
    <row r="10" spans="1:7" ht="17.100000000000001" customHeight="1">
      <c r="A10" s="1" t="s">
        <v>10</v>
      </c>
      <c r="B10" s="17">
        <f>南日本!F34</f>
        <v>2780</v>
      </c>
      <c r="C10" s="6">
        <f>朝日!D35</f>
        <v>150</v>
      </c>
      <c r="D10" s="37">
        <f>読売!D47</f>
        <v>50</v>
      </c>
      <c r="E10" s="27">
        <f>毎日!G22</f>
        <v>60</v>
      </c>
      <c r="F10" s="39">
        <f>日経!G19</f>
        <v>10</v>
      </c>
      <c r="G10" s="46">
        <f>SUM(B10:F10)</f>
        <v>3050</v>
      </c>
    </row>
    <row r="11" spans="1:7" ht="17.100000000000001" customHeight="1">
      <c r="A11" s="2" t="s">
        <v>11</v>
      </c>
      <c r="B11" s="18">
        <f>南日本!F35</f>
        <v>1690</v>
      </c>
      <c r="C11" s="7">
        <f>朝日!D36</f>
        <v>110</v>
      </c>
      <c r="D11" s="38">
        <v>0</v>
      </c>
      <c r="E11" s="26">
        <f>毎日!G23</f>
        <v>10</v>
      </c>
      <c r="F11" s="41">
        <f>日経!G20</f>
        <v>0</v>
      </c>
      <c r="G11" s="47">
        <f>SUM(B11:F11)</f>
        <v>1810</v>
      </c>
    </row>
    <row r="12" spans="1:7" ht="17.100000000000001" customHeight="1">
      <c r="A12" s="3" t="s">
        <v>12</v>
      </c>
      <c r="B12" s="19">
        <f>南日本!F36</f>
        <v>1570</v>
      </c>
      <c r="C12" s="7">
        <f>朝日!D37</f>
        <v>100</v>
      </c>
      <c r="D12" s="158">
        <f>読売!D48</f>
        <v>40</v>
      </c>
      <c r="E12" s="29">
        <f>毎日!G24</f>
        <v>10</v>
      </c>
      <c r="F12" s="42">
        <f>日経!G21</f>
        <v>90</v>
      </c>
      <c r="G12" s="48">
        <f>SUM(B12:F12)</f>
        <v>1810</v>
      </c>
    </row>
    <row r="13" spans="1:7" ht="15" customHeight="1">
      <c r="A13" s="147" t="s">
        <v>38</v>
      </c>
      <c r="B13" s="148"/>
      <c r="C13" s="148"/>
      <c r="D13" s="148"/>
      <c r="E13" s="148"/>
      <c r="F13" s="148"/>
      <c r="G13" s="149"/>
    </row>
    <row r="14" spans="1:7" ht="17.100000000000001" customHeight="1">
      <c r="A14" s="4" t="s">
        <v>13</v>
      </c>
      <c r="B14" s="20">
        <f>南日本!F42</f>
        <v>3510</v>
      </c>
      <c r="C14" s="5">
        <v>0</v>
      </c>
      <c r="D14" s="5">
        <v>0</v>
      </c>
      <c r="E14" s="34">
        <f>毎日!G35</f>
        <v>20</v>
      </c>
      <c r="F14" s="40">
        <v>0</v>
      </c>
      <c r="G14" s="44">
        <f>SUM(B14:F14)</f>
        <v>3530</v>
      </c>
    </row>
    <row r="15" spans="1:7" ht="15" customHeight="1">
      <c r="A15" s="147" t="s">
        <v>39</v>
      </c>
      <c r="B15" s="148"/>
      <c r="C15" s="148"/>
      <c r="D15" s="148"/>
      <c r="E15" s="148"/>
      <c r="F15" s="148"/>
      <c r="G15" s="149"/>
    </row>
    <row r="16" spans="1:7" ht="17.100000000000001" customHeight="1">
      <c r="A16" s="1" t="s">
        <v>14</v>
      </c>
      <c r="B16" s="17">
        <f>南日本!F48</f>
        <v>3230</v>
      </c>
      <c r="C16" s="27">
        <f>朝日!D45</f>
        <v>90</v>
      </c>
      <c r="D16" s="37">
        <f>読売!H19</f>
        <v>40</v>
      </c>
      <c r="E16" s="27">
        <f>毎日!G44</f>
        <v>10</v>
      </c>
      <c r="F16" s="39">
        <f>日経!G34</f>
        <v>0</v>
      </c>
      <c r="G16" s="43">
        <f>SUM(B16:F16)</f>
        <v>3370</v>
      </c>
    </row>
    <row r="17" spans="1:7" ht="17.100000000000001" customHeight="1">
      <c r="A17" s="2" t="s">
        <v>15</v>
      </c>
      <c r="B17" s="18">
        <f>南日本!F49</f>
        <v>2230</v>
      </c>
      <c r="C17" s="26">
        <f>朝日!D46</f>
        <v>60</v>
      </c>
      <c r="D17" s="26">
        <f>読売!H15</f>
        <v>10</v>
      </c>
      <c r="E17" s="26">
        <f>毎日!G45</f>
        <v>10</v>
      </c>
      <c r="F17" s="41">
        <f>日経!G35</f>
        <v>0</v>
      </c>
      <c r="G17" s="45">
        <f>SUM(B17:F17)</f>
        <v>2310</v>
      </c>
    </row>
    <row r="18" spans="1:7" ht="17.100000000000001" customHeight="1">
      <c r="A18" s="2" t="s">
        <v>16</v>
      </c>
      <c r="B18" s="18">
        <f>南日本!F51</f>
        <v>1740</v>
      </c>
      <c r="C18" s="26">
        <f>朝日!D48</f>
        <v>40</v>
      </c>
      <c r="D18" s="26">
        <f>読売!H17</f>
        <v>10</v>
      </c>
      <c r="E18" s="26">
        <f>毎日!G46</f>
        <v>10</v>
      </c>
      <c r="F18" s="41">
        <f>日経!G37</f>
        <v>40</v>
      </c>
      <c r="G18" s="45">
        <f>SUM(B18:F18)</f>
        <v>1840</v>
      </c>
    </row>
    <row r="19" spans="1:7" ht="17.100000000000001" customHeight="1">
      <c r="A19" s="3" t="s">
        <v>17</v>
      </c>
      <c r="B19" s="18">
        <f>南日本!F52</f>
        <v>1720</v>
      </c>
      <c r="C19" s="26">
        <f>朝日!D52</f>
        <v>5440</v>
      </c>
      <c r="D19" s="26">
        <f>読売!H18</f>
        <v>10</v>
      </c>
      <c r="E19" s="8">
        <v>0</v>
      </c>
      <c r="F19" s="41">
        <f>日経!G38</f>
        <v>0</v>
      </c>
      <c r="G19" s="45">
        <f>SUM(B19:F19)</f>
        <v>7170</v>
      </c>
    </row>
    <row r="20" spans="1:7" ht="15" customHeight="1">
      <c r="A20" s="147" t="s">
        <v>40</v>
      </c>
      <c r="B20" s="148"/>
      <c r="C20" s="148"/>
      <c r="D20" s="148"/>
      <c r="E20" s="148"/>
      <c r="F20" s="148"/>
      <c r="G20" s="149"/>
    </row>
    <row r="21" spans="1:7" ht="17.100000000000001" customHeight="1">
      <c r="A21" s="1" t="s">
        <v>18</v>
      </c>
      <c r="B21" s="17">
        <f>南日本!I12</f>
        <v>2580</v>
      </c>
      <c r="C21" s="35">
        <f>朝日!H10</f>
        <v>70</v>
      </c>
      <c r="D21" s="27">
        <f>読売!H24</f>
        <v>40</v>
      </c>
      <c r="E21" s="27">
        <f>毎日!K10</f>
        <v>20</v>
      </c>
      <c r="F21" s="39">
        <f>日経!G44</f>
        <v>0</v>
      </c>
      <c r="G21" s="46">
        <f>SUM(B21:F21)</f>
        <v>2710</v>
      </c>
    </row>
    <row r="22" spans="1:7" ht="17.100000000000001" customHeight="1">
      <c r="A22" s="2" t="s">
        <v>19</v>
      </c>
      <c r="B22" s="18">
        <f>南日本!I13</f>
        <v>2570</v>
      </c>
      <c r="C22" s="26">
        <f>朝日!H11</f>
        <v>70</v>
      </c>
      <c r="D22" s="26">
        <f>読売!H25</f>
        <v>30</v>
      </c>
      <c r="E22" s="26">
        <f>毎日!K11</f>
        <v>10</v>
      </c>
      <c r="F22" s="41">
        <f>日経!G45</f>
        <v>60</v>
      </c>
      <c r="G22" s="47">
        <f>SUM(B22:F22)</f>
        <v>2740</v>
      </c>
    </row>
    <row r="23" spans="1:7" ht="17.100000000000001" customHeight="1">
      <c r="A23" s="2" t="s">
        <v>864</v>
      </c>
      <c r="B23" s="18">
        <f>南日本!I14</f>
        <v>930</v>
      </c>
      <c r="C23" s="26"/>
      <c r="D23" s="26"/>
      <c r="E23" s="26">
        <f>毎日!K12</f>
        <v>20</v>
      </c>
      <c r="F23" s="41"/>
      <c r="G23" s="47">
        <f>SUM(B23:F23)</f>
        <v>950</v>
      </c>
    </row>
    <row r="24" spans="1:7" ht="17.100000000000001" customHeight="1">
      <c r="A24" s="2" t="s">
        <v>20</v>
      </c>
      <c r="B24" s="18">
        <f>南日本!I15</f>
        <v>530</v>
      </c>
      <c r="C24" s="26">
        <f>朝日!H12</f>
        <v>40</v>
      </c>
      <c r="D24" s="7">
        <v>0</v>
      </c>
      <c r="E24" s="7">
        <v>0</v>
      </c>
      <c r="F24" s="41">
        <f>日経!G47</f>
        <v>10</v>
      </c>
      <c r="G24" s="47">
        <f>SUM(B24:F24)</f>
        <v>580</v>
      </c>
    </row>
    <row r="25" spans="1:7" ht="17.100000000000001" customHeight="1">
      <c r="A25" s="3" t="s">
        <v>21</v>
      </c>
      <c r="B25" s="19">
        <f>南日本!I16</f>
        <v>400</v>
      </c>
      <c r="C25" s="26">
        <f>朝日!H13</f>
        <v>180</v>
      </c>
      <c r="D25" s="8">
        <v>0</v>
      </c>
      <c r="E25" s="8">
        <v>0</v>
      </c>
      <c r="F25" s="42">
        <f>日経!G46</f>
        <v>10</v>
      </c>
      <c r="G25" s="48">
        <f>SUM(B25:F25)</f>
        <v>590</v>
      </c>
    </row>
    <row r="26" spans="1:7" ht="15" customHeight="1">
      <c r="A26" s="147" t="s">
        <v>41</v>
      </c>
      <c r="B26" s="148"/>
      <c r="C26" s="148"/>
      <c r="D26" s="148"/>
      <c r="E26" s="148"/>
      <c r="F26" s="148"/>
      <c r="G26" s="149"/>
    </row>
    <row r="27" spans="1:7" ht="17.100000000000001" customHeight="1">
      <c r="A27" s="1" t="s">
        <v>22</v>
      </c>
      <c r="B27" s="17">
        <f>南日本!I25</f>
        <v>1370</v>
      </c>
      <c r="C27" s="28">
        <f>朝日!H19</f>
        <v>230</v>
      </c>
      <c r="D27" s="6">
        <v>0</v>
      </c>
      <c r="E27" s="27">
        <f>毎日!K21</f>
        <v>10</v>
      </c>
      <c r="F27" s="39">
        <f>日経!K10</f>
        <v>20</v>
      </c>
      <c r="G27" s="46">
        <f t="shared" ref="G27:G32" si="0">SUM(B27:F27)</f>
        <v>1630</v>
      </c>
    </row>
    <row r="28" spans="1:7" ht="17.100000000000001" customHeight="1">
      <c r="A28" s="2" t="s">
        <v>23</v>
      </c>
      <c r="B28" s="18">
        <f>南日本!I26</f>
        <v>1070</v>
      </c>
      <c r="C28" s="7">
        <f>朝日!H20</f>
        <v>0</v>
      </c>
      <c r="D28" s="7">
        <v>0</v>
      </c>
      <c r="E28" s="26">
        <f>毎日!K22</f>
        <v>10</v>
      </c>
      <c r="F28" s="41">
        <f>日経!K11</f>
        <v>20</v>
      </c>
      <c r="G28" s="47">
        <f t="shared" si="0"/>
        <v>1100</v>
      </c>
    </row>
    <row r="29" spans="1:7" ht="17.100000000000001" customHeight="1">
      <c r="A29" s="2" t="s">
        <v>24</v>
      </c>
      <c r="B29" s="18">
        <f>南日本!I27</f>
        <v>1100</v>
      </c>
      <c r="C29" s="7">
        <f>朝日!H21</f>
        <v>0</v>
      </c>
      <c r="D29" s="7">
        <v>0</v>
      </c>
      <c r="E29" s="26">
        <f>毎日!K23</f>
        <v>10</v>
      </c>
      <c r="F29" s="41">
        <f>日経!K12</f>
        <v>20</v>
      </c>
      <c r="G29" s="47">
        <f t="shared" si="0"/>
        <v>1130</v>
      </c>
    </row>
    <row r="30" spans="1:7" ht="17.100000000000001" customHeight="1">
      <c r="A30" s="2" t="s">
        <v>25</v>
      </c>
      <c r="B30" s="18">
        <f>南日本!I28</f>
        <v>1460</v>
      </c>
      <c r="C30" s="7">
        <f>朝日!H22</f>
        <v>80</v>
      </c>
      <c r="D30" s="7">
        <v>0</v>
      </c>
      <c r="E30" s="26">
        <f>毎日!K24</f>
        <v>10</v>
      </c>
      <c r="F30" s="41">
        <f>日経!K13</f>
        <v>50</v>
      </c>
      <c r="G30" s="47">
        <f t="shared" si="0"/>
        <v>1600</v>
      </c>
    </row>
    <row r="31" spans="1:7" ht="17.100000000000001" customHeight="1">
      <c r="A31" s="2" t="s">
        <v>26</v>
      </c>
      <c r="B31" s="18">
        <f>南日本!I29</f>
        <v>2260</v>
      </c>
      <c r="C31" s="7">
        <f>朝日!H23</f>
        <v>80</v>
      </c>
      <c r="D31" s="7">
        <f>読売!H34</f>
        <v>10</v>
      </c>
      <c r="E31" s="26">
        <f>毎日!K25</f>
        <v>20</v>
      </c>
      <c r="F31" s="41">
        <f>日経!K14</f>
        <v>50</v>
      </c>
      <c r="G31" s="47">
        <f t="shared" si="0"/>
        <v>2420</v>
      </c>
    </row>
    <row r="32" spans="1:7" ht="17.100000000000001" customHeight="1">
      <c r="A32" s="3" t="s">
        <v>27</v>
      </c>
      <c r="B32" s="19">
        <f>南日本!I30</f>
        <v>2040</v>
      </c>
      <c r="C32" s="29">
        <f>朝日!H24</f>
        <v>0</v>
      </c>
      <c r="D32" s="8">
        <f>読売!H35</f>
        <v>20</v>
      </c>
      <c r="E32" s="29">
        <f>毎日!K26</f>
        <v>10</v>
      </c>
      <c r="F32" s="42">
        <f>日経!K15</f>
        <v>30</v>
      </c>
      <c r="G32" s="48">
        <f t="shared" si="0"/>
        <v>2100</v>
      </c>
    </row>
    <row r="33" spans="1:7" ht="15" customHeight="1">
      <c r="A33" s="147" t="s">
        <v>42</v>
      </c>
      <c r="B33" s="148"/>
      <c r="C33" s="148"/>
      <c r="D33" s="148"/>
      <c r="E33" s="148"/>
      <c r="F33" s="148"/>
      <c r="G33" s="149"/>
    </row>
    <row r="34" spans="1:7" ht="17.100000000000001" customHeight="1">
      <c r="A34" s="1" t="s">
        <v>28</v>
      </c>
      <c r="B34" s="17">
        <f>南日本!I36</f>
        <v>1520</v>
      </c>
      <c r="C34" s="27">
        <f>朝日!H29</f>
        <v>40</v>
      </c>
      <c r="D34" s="6">
        <f>読売!H40</f>
        <v>20</v>
      </c>
      <c r="E34" s="35">
        <f>毎日!K31</f>
        <v>10</v>
      </c>
      <c r="F34" s="39">
        <f>日経!K22</f>
        <v>30</v>
      </c>
      <c r="G34" s="46">
        <f>SUM(B34:F34)</f>
        <v>1620</v>
      </c>
    </row>
    <row r="35" spans="1:7" ht="17.100000000000001" customHeight="1">
      <c r="A35" s="2" t="s">
        <v>29</v>
      </c>
      <c r="B35" s="18">
        <f>南日本!I37</f>
        <v>2710</v>
      </c>
      <c r="C35" s="26">
        <f>朝日!H31</f>
        <v>0</v>
      </c>
      <c r="D35" s="7">
        <f>読売!H41</f>
        <v>90</v>
      </c>
      <c r="E35" s="26">
        <f>毎日!K32</f>
        <v>20</v>
      </c>
      <c r="F35" s="41">
        <f>日経!K23</f>
        <v>70</v>
      </c>
      <c r="G35" s="47">
        <f>SUM(B35:F35)</f>
        <v>2890</v>
      </c>
    </row>
    <row r="36" spans="1:7" ht="17.100000000000001" customHeight="1">
      <c r="A36" s="3" t="s">
        <v>30</v>
      </c>
      <c r="B36" s="19">
        <f>南日本!I38</f>
        <v>960</v>
      </c>
      <c r="C36" s="29">
        <f>朝日!H32</f>
        <v>150</v>
      </c>
      <c r="D36" s="8">
        <f>読売!H42</f>
        <v>20</v>
      </c>
      <c r="E36" s="8">
        <v>0</v>
      </c>
      <c r="F36" s="42">
        <f>日経!K24</f>
        <v>20</v>
      </c>
      <c r="G36" s="48">
        <f>SUM(B36:F36)</f>
        <v>1150</v>
      </c>
    </row>
    <row r="37" spans="1:7" ht="15" customHeight="1">
      <c r="A37" s="147" t="s">
        <v>43</v>
      </c>
      <c r="B37" s="148"/>
      <c r="C37" s="148"/>
      <c r="D37" s="148"/>
      <c r="E37" s="148"/>
      <c r="F37" s="148"/>
      <c r="G37" s="149"/>
    </row>
    <row r="38" spans="1:7" ht="17.100000000000001" customHeight="1">
      <c r="A38" s="1" t="s">
        <v>6</v>
      </c>
      <c r="B38" s="17">
        <f>南日本!I43</f>
        <v>3770</v>
      </c>
      <c r="C38" s="27">
        <f>朝日!H36</f>
        <v>50</v>
      </c>
      <c r="D38" s="6">
        <v>0</v>
      </c>
      <c r="E38" s="27">
        <f>毎日!K37</f>
        <v>40</v>
      </c>
      <c r="F38" s="39">
        <f>日経!K30</f>
        <v>130</v>
      </c>
      <c r="G38" s="46">
        <f>SUM(B38:F38)</f>
        <v>3990</v>
      </c>
    </row>
    <row r="39" spans="1:7" ht="17.100000000000001" customHeight="1">
      <c r="A39" s="2" t="s">
        <v>31</v>
      </c>
      <c r="B39" s="18">
        <f>南日本!I44</f>
        <v>3190</v>
      </c>
      <c r="C39" s="26">
        <f>朝日!H37</f>
        <v>20</v>
      </c>
      <c r="D39" s="7">
        <v>0</v>
      </c>
      <c r="E39" s="26">
        <f>毎日!K38</f>
        <v>50</v>
      </c>
      <c r="F39" s="41">
        <f>日経!K31</f>
        <v>100</v>
      </c>
      <c r="G39" s="47">
        <f t="shared" ref="G39:G46" si="1">SUM(B39:F39)</f>
        <v>3360</v>
      </c>
    </row>
    <row r="40" spans="1:7" ht="17.100000000000001" customHeight="1">
      <c r="A40" s="2" t="s">
        <v>32</v>
      </c>
      <c r="B40" s="18">
        <f>南日本!I45</f>
        <v>1680</v>
      </c>
      <c r="C40" s="26">
        <f>朝日!H38</f>
        <v>10</v>
      </c>
      <c r="D40" s="7">
        <v>0</v>
      </c>
      <c r="E40" s="26">
        <f>毎日!K39</f>
        <v>10</v>
      </c>
      <c r="F40" s="41">
        <f>日経!K32</f>
        <v>50</v>
      </c>
      <c r="G40" s="47">
        <f t="shared" si="1"/>
        <v>1750</v>
      </c>
    </row>
    <row r="41" spans="1:7" ht="17.100000000000001" customHeight="1">
      <c r="A41" s="2" t="s">
        <v>33</v>
      </c>
      <c r="B41" s="18">
        <f>南日本!I46</f>
        <v>230</v>
      </c>
      <c r="C41" s="26">
        <f>朝日!H39</f>
        <v>10</v>
      </c>
      <c r="D41" s="7">
        <v>0</v>
      </c>
      <c r="E41" s="7">
        <v>0</v>
      </c>
      <c r="F41" s="41">
        <f>日経!K33</f>
        <v>10</v>
      </c>
      <c r="G41" s="47">
        <f t="shared" si="1"/>
        <v>250</v>
      </c>
    </row>
    <row r="42" spans="1:7" ht="17.100000000000001" customHeight="1">
      <c r="A42" s="2" t="s">
        <v>552</v>
      </c>
      <c r="B42" s="18">
        <f>南日本!I47</f>
        <v>1450</v>
      </c>
      <c r="C42" s="26">
        <f>朝日!H41</f>
        <v>160</v>
      </c>
      <c r="D42" s="7">
        <v>0</v>
      </c>
      <c r="E42" s="26">
        <f>毎日!K40</f>
        <v>10</v>
      </c>
      <c r="F42" s="41">
        <f>日経!K34</f>
        <v>30</v>
      </c>
      <c r="G42" s="47">
        <f t="shared" si="1"/>
        <v>1650</v>
      </c>
    </row>
    <row r="43" spans="1:7" ht="17.100000000000001" customHeight="1">
      <c r="A43" s="2" t="s">
        <v>34</v>
      </c>
      <c r="B43" s="18">
        <f>南日本!I48</f>
        <v>1190</v>
      </c>
      <c r="C43" s="26">
        <f>朝日!H42</f>
        <v>0</v>
      </c>
      <c r="D43" s="26">
        <f>読売!L8</f>
        <v>30</v>
      </c>
      <c r="E43" s="26">
        <f>毎日!K41</f>
        <v>10</v>
      </c>
      <c r="F43" s="41">
        <f>日経!K35</f>
        <v>10</v>
      </c>
      <c r="G43" s="47">
        <f t="shared" si="1"/>
        <v>1240</v>
      </c>
    </row>
    <row r="44" spans="1:7" ht="17.100000000000001" customHeight="1">
      <c r="A44" s="2" t="s">
        <v>35</v>
      </c>
      <c r="B44" s="18">
        <f>南日本!I49</f>
        <v>1830</v>
      </c>
      <c r="C44" s="26">
        <f>朝日!H43</f>
        <v>0</v>
      </c>
      <c r="D44" s="7">
        <f>読売!L10</f>
        <v>10</v>
      </c>
      <c r="E44" s="26">
        <f>毎日!K42</f>
        <v>20</v>
      </c>
      <c r="F44" s="41">
        <f>日経!K36</f>
        <v>30</v>
      </c>
      <c r="G44" s="47">
        <f t="shared" si="1"/>
        <v>1890</v>
      </c>
    </row>
    <row r="45" spans="1:7" ht="17.100000000000001" customHeight="1">
      <c r="A45" s="2" t="s">
        <v>44</v>
      </c>
      <c r="B45" s="18">
        <f>南日本!I50</f>
        <v>1000</v>
      </c>
      <c r="C45" s="26">
        <f>朝日!H44</f>
        <v>40</v>
      </c>
      <c r="D45" s="7">
        <f>読売!L11</f>
        <v>20</v>
      </c>
      <c r="E45" s="7">
        <v>0</v>
      </c>
      <c r="F45" s="41">
        <f>日経!K37</f>
        <v>10</v>
      </c>
      <c r="G45" s="47">
        <f t="shared" si="1"/>
        <v>1070</v>
      </c>
    </row>
    <row r="46" spans="1:7" ht="17.100000000000001" customHeight="1">
      <c r="A46" s="2" t="s">
        <v>45</v>
      </c>
      <c r="B46" s="18">
        <f>南日本!I51</f>
        <v>710</v>
      </c>
      <c r="C46" s="26">
        <f>朝日!H45</f>
        <v>30</v>
      </c>
      <c r="D46" s="7">
        <f>読売!L12</f>
        <v>10</v>
      </c>
      <c r="E46" s="26">
        <f>毎日!K43</f>
        <v>10</v>
      </c>
      <c r="F46" s="41">
        <f>日経!K38</f>
        <v>10</v>
      </c>
      <c r="G46" s="47">
        <f t="shared" si="1"/>
        <v>770</v>
      </c>
    </row>
    <row r="47" spans="1:7" ht="15" customHeight="1">
      <c r="A47" s="36" t="s">
        <v>53</v>
      </c>
      <c r="B47" s="30"/>
      <c r="C47" s="31"/>
      <c r="D47" s="31"/>
      <c r="E47" s="31"/>
      <c r="F47" s="32"/>
      <c r="G47" s="33"/>
    </row>
    <row r="48" spans="1:7" ht="15" customHeight="1">
      <c r="A48" s="2" t="s">
        <v>46</v>
      </c>
      <c r="B48" s="18">
        <f>南日本!I52</f>
        <v>70</v>
      </c>
      <c r="C48" s="7">
        <v>0</v>
      </c>
      <c r="D48" s="7">
        <v>0</v>
      </c>
      <c r="E48" s="7">
        <v>0</v>
      </c>
      <c r="F48" s="11">
        <v>0</v>
      </c>
      <c r="G48" s="47">
        <f>SUM(B48:F48)</f>
        <v>70</v>
      </c>
    </row>
    <row r="49" spans="1:7" ht="15" customHeight="1">
      <c r="A49" s="2" t="s">
        <v>47</v>
      </c>
      <c r="B49" s="18">
        <f>南日本!I53</f>
        <v>60</v>
      </c>
      <c r="C49" s="7">
        <v>0</v>
      </c>
      <c r="D49" s="7">
        <v>0</v>
      </c>
      <c r="E49" s="7">
        <v>0</v>
      </c>
      <c r="F49" s="11">
        <v>0</v>
      </c>
      <c r="G49" s="47">
        <f t="shared" ref="G49:G55" si="2">SUM(B49:F49)</f>
        <v>60</v>
      </c>
    </row>
    <row r="50" spans="1:7" ht="15" customHeight="1">
      <c r="A50" s="2" t="s">
        <v>48</v>
      </c>
      <c r="B50" s="18">
        <f>南日本!I54</f>
        <v>40</v>
      </c>
      <c r="C50" s="7">
        <v>0</v>
      </c>
      <c r="D50" s="7">
        <v>0</v>
      </c>
      <c r="E50" s="7">
        <v>0</v>
      </c>
      <c r="F50" s="11">
        <v>0</v>
      </c>
      <c r="G50" s="47">
        <f t="shared" si="2"/>
        <v>40</v>
      </c>
    </row>
    <row r="51" spans="1:7" ht="15" customHeight="1">
      <c r="A51" s="2" t="s">
        <v>49</v>
      </c>
      <c r="B51" s="18">
        <f>南日本!I55</f>
        <v>60</v>
      </c>
      <c r="C51" s="7">
        <v>0</v>
      </c>
      <c r="D51" s="7">
        <v>0</v>
      </c>
      <c r="E51" s="7">
        <v>0</v>
      </c>
      <c r="F51" s="11">
        <v>0</v>
      </c>
      <c r="G51" s="47">
        <f t="shared" si="2"/>
        <v>60</v>
      </c>
    </row>
    <row r="52" spans="1:7" ht="15" customHeight="1">
      <c r="A52" s="2" t="s">
        <v>50</v>
      </c>
      <c r="B52" s="18">
        <f>南日本!L10</f>
        <v>140</v>
      </c>
      <c r="C52" s="7">
        <v>0</v>
      </c>
      <c r="D52" s="7">
        <v>0</v>
      </c>
      <c r="E52" s="7">
        <v>0</v>
      </c>
      <c r="F52" s="11">
        <v>0</v>
      </c>
      <c r="G52" s="47">
        <f t="shared" si="2"/>
        <v>140</v>
      </c>
    </row>
    <row r="53" spans="1:7" ht="15" customHeight="1">
      <c r="A53" s="2" t="s">
        <v>51</v>
      </c>
      <c r="B53" s="18">
        <f>南日本!L11</f>
        <v>130</v>
      </c>
      <c r="C53" s="7">
        <v>0</v>
      </c>
      <c r="D53" s="7">
        <v>0</v>
      </c>
      <c r="E53" s="7">
        <v>0</v>
      </c>
      <c r="F53" s="41">
        <f>日経!K39</f>
        <v>10</v>
      </c>
      <c r="G53" s="47">
        <f t="shared" si="2"/>
        <v>140</v>
      </c>
    </row>
    <row r="54" spans="1:7" ht="15" customHeight="1">
      <c r="A54" s="23" t="s">
        <v>553</v>
      </c>
      <c r="B54" s="18">
        <f>南日本!L12</f>
        <v>40</v>
      </c>
      <c r="C54" s="7">
        <v>0</v>
      </c>
      <c r="D54" s="24">
        <v>0</v>
      </c>
      <c r="E54" s="24">
        <v>0</v>
      </c>
      <c r="F54" s="25">
        <v>0</v>
      </c>
      <c r="G54" s="47">
        <f t="shared" si="2"/>
        <v>40</v>
      </c>
    </row>
    <row r="55" spans="1:7" ht="15" customHeight="1">
      <c r="A55" s="3" t="s">
        <v>52</v>
      </c>
      <c r="B55" s="19">
        <f>南日本!L13</f>
        <v>50</v>
      </c>
      <c r="C55" s="8">
        <v>0</v>
      </c>
      <c r="D55" s="8">
        <v>0</v>
      </c>
      <c r="E55" s="8">
        <v>0</v>
      </c>
      <c r="F55" s="12">
        <v>0</v>
      </c>
      <c r="G55" s="48">
        <f t="shared" si="2"/>
        <v>50</v>
      </c>
    </row>
    <row r="58" spans="1:7" ht="17.100000000000001" customHeight="1"/>
    <row r="59" spans="1:7" ht="17.100000000000001" customHeight="1">
      <c r="A59" s="155" t="s">
        <v>736</v>
      </c>
      <c r="B59" s="256" t="s">
        <v>0</v>
      </c>
      <c r="C59" s="257" t="s">
        <v>1</v>
      </c>
      <c r="D59" s="258" t="s">
        <v>2</v>
      </c>
      <c r="E59" s="259" t="s">
        <v>3</v>
      </c>
      <c r="F59" s="260" t="s">
        <v>4</v>
      </c>
      <c r="G59" s="261" t="s">
        <v>5</v>
      </c>
    </row>
    <row r="60" spans="1:7" ht="15" customHeight="1">
      <c r="A60" s="147" t="s">
        <v>54</v>
      </c>
      <c r="B60" s="148"/>
      <c r="C60" s="148"/>
      <c r="D60" s="148"/>
      <c r="E60" s="148"/>
      <c r="F60" s="148"/>
      <c r="G60" s="149"/>
    </row>
    <row r="61" spans="1:7" ht="15" customHeight="1">
      <c r="A61" s="1" t="s">
        <v>55</v>
      </c>
      <c r="B61" s="21">
        <f>南日本!L20</f>
        <v>2680</v>
      </c>
      <c r="C61" s="27">
        <f>朝日!H49</f>
        <v>50</v>
      </c>
      <c r="D61" s="35">
        <f>読売!L18</f>
        <v>40</v>
      </c>
      <c r="E61" s="35">
        <f>毎日!O10</f>
        <v>20</v>
      </c>
      <c r="F61" s="39">
        <f>日経!K46</f>
        <v>40</v>
      </c>
      <c r="G61" s="46">
        <f>SUM(B61:F61)</f>
        <v>2830</v>
      </c>
    </row>
    <row r="62" spans="1:7" ht="15" customHeight="1">
      <c r="A62" s="3" t="s">
        <v>56</v>
      </c>
      <c r="B62" s="19">
        <f>南日本!L21</f>
        <v>1590</v>
      </c>
      <c r="C62" s="26">
        <f>朝日!H51</f>
        <v>0</v>
      </c>
      <c r="D62" s="29">
        <f>読売!L19</f>
        <v>20</v>
      </c>
      <c r="E62" s="29">
        <f>毎日!O11</f>
        <v>10</v>
      </c>
      <c r="F62" s="42">
        <f>日経!K47</f>
        <v>20</v>
      </c>
      <c r="G62" s="48">
        <f>SUM(B62:F62)</f>
        <v>1640</v>
      </c>
    </row>
    <row r="63" spans="1:7" ht="15" customHeight="1">
      <c r="A63" s="151" t="s">
        <v>57</v>
      </c>
      <c r="B63" s="150"/>
      <c r="C63" s="150"/>
      <c r="D63" s="150"/>
      <c r="E63" s="150"/>
      <c r="F63" s="150"/>
      <c r="G63" s="152"/>
    </row>
    <row r="64" spans="1:7" ht="17.100000000000001" customHeight="1">
      <c r="A64" s="1" t="s">
        <v>58</v>
      </c>
      <c r="B64" s="17">
        <f>南日本!L26</f>
        <v>1420</v>
      </c>
      <c r="C64" s="27">
        <f>朝日!L10</f>
        <v>50</v>
      </c>
      <c r="D64" s="35">
        <f>読売!L24</f>
        <v>10</v>
      </c>
      <c r="E64" s="27">
        <f>毎日!O19</f>
        <v>10</v>
      </c>
      <c r="F64" s="39">
        <f>日経!O10</f>
        <v>20</v>
      </c>
      <c r="G64" s="46">
        <f>SUM(B64:F64)</f>
        <v>1510</v>
      </c>
    </row>
    <row r="65" spans="1:7" ht="17.100000000000001" customHeight="1">
      <c r="A65" s="2" t="s">
        <v>59</v>
      </c>
      <c r="B65" s="18">
        <f>南日本!L27</f>
        <v>1130</v>
      </c>
      <c r="C65" s="26">
        <f>朝日!L11</f>
        <v>100</v>
      </c>
      <c r="D65" s="26">
        <f>読売!L25</f>
        <v>10</v>
      </c>
      <c r="E65" s="26">
        <f>毎日!O20</f>
        <v>10</v>
      </c>
      <c r="F65" s="41">
        <f>日経!O11</f>
        <v>10</v>
      </c>
      <c r="G65" s="47">
        <f>SUM(B65:F65)</f>
        <v>1260</v>
      </c>
    </row>
    <row r="66" spans="1:7" ht="17.100000000000001" customHeight="1">
      <c r="A66" s="2" t="s">
        <v>60</v>
      </c>
      <c r="B66" s="18">
        <f>南日本!L28</f>
        <v>1660</v>
      </c>
      <c r="C66" s="26">
        <f>朝日!L12</f>
        <v>30</v>
      </c>
      <c r="D66" s="7">
        <v>0</v>
      </c>
      <c r="E66" s="26">
        <f>毎日!O21</f>
        <v>10</v>
      </c>
      <c r="F66" s="41">
        <f>日経!O12</f>
        <v>50</v>
      </c>
      <c r="G66" s="47">
        <f>SUM(B66:F66)</f>
        <v>1750</v>
      </c>
    </row>
    <row r="67" spans="1:7" ht="17.100000000000001" customHeight="1">
      <c r="A67" s="3" t="s">
        <v>61</v>
      </c>
      <c r="B67" s="19">
        <f>南日本!L29</f>
        <v>700</v>
      </c>
      <c r="C67" s="29" t="e">
        <f>朝日!#REF!</f>
        <v>#REF!</v>
      </c>
      <c r="D67" s="8">
        <v>0</v>
      </c>
      <c r="E67" s="29">
        <f>毎日!O22</f>
        <v>10</v>
      </c>
      <c r="F67" s="42">
        <f>日経!O13</f>
        <v>10</v>
      </c>
      <c r="G67" s="48" t="e">
        <f>SUM(B67:F67)</f>
        <v>#REF!</v>
      </c>
    </row>
    <row r="68" spans="1:7" ht="15" customHeight="1">
      <c r="A68" s="147" t="s">
        <v>62</v>
      </c>
      <c r="B68" s="148"/>
      <c r="C68" s="148"/>
      <c r="D68" s="148"/>
      <c r="E68" s="148"/>
      <c r="F68" s="148"/>
      <c r="G68" s="149"/>
    </row>
    <row r="69" spans="1:7" ht="17.100000000000001" customHeight="1">
      <c r="A69" s="1" t="s">
        <v>64</v>
      </c>
      <c r="B69" s="21">
        <f>南日本!L36</f>
        <v>2260</v>
      </c>
      <c r="C69" s="6">
        <v>0</v>
      </c>
      <c r="D69" s="6">
        <v>0</v>
      </c>
      <c r="E69" s="27">
        <f>毎日!O30</f>
        <v>50</v>
      </c>
      <c r="F69" s="39">
        <f>日経!O19</f>
        <v>80</v>
      </c>
      <c r="G69" s="46">
        <f>SUM(B69:F69)</f>
        <v>2390</v>
      </c>
    </row>
    <row r="70" spans="1:7" ht="17.100000000000001" customHeight="1">
      <c r="A70" s="3" t="s">
        <v>63</v>
      </c>
      <c r="B70" s="19">
        <f>南日本!L37</f>
        <v>900</v>
      </c>
      <c r="C70" s="29">
        <f>朝日!L19</f>
        <v>10</v>
      </c>
      <c r="D70" s="8">
        <v>0</v>
      </c>
      <c r="E70" s="29">
        <f>毎日!O31</f>
        <v>10</v>
      </c>
      <c r="F70" s="42">
        <f>日経!O20</f>
        <v>10</v>
      </c>
      <c r="G70" s="48">
        <f>SUM(B70:F70)</f>
        <v>930</v>
      </c>
    </row>
    <row r="71" spans="1:7" ht="15" customHeight="1">
      <c r="A71" s="147" t="s">
        <v>65</v>
      </c>
      <c r="B71" s="148"/>
      <c r="C71" s="148"/>
      <c r="D71" s="148"/>
      <c r="E71" s="148"/>
      <c r="F71" s="150"/>
      <c r="G71" s="149"/>
    </row>
    <row r="72" spans="1:7" ht="17.100000000000001" customHeight="1">
      <c r="A72" s="1" t="s">
        <v>66</v>
      </c>
      <c r="B72" s="17">
        <f>南日本!L43</f>
        <v>2280</v>
      </c>
      <c r="C72" s="27" t="e">
        <f>朝日!#REF!</f>
        <v>#REF!</v>
      </c>
      <c r="D72" s="6">
        <v>0</v>
      </c>
      <c r="E72" s="27">
        <f>毎日!O37</f>
        <v>70</v>
      </c>
      <c r="F72" s="39">
        <f>日経!O26</f>
        <v>90</v>
      </c>
      <c r="G72" s="46" t="e">
        <f>SUM(B72:F72)</f>
        <v>#REF!</v>
      </c>
    </row>
    <row r="73" spans="1:7" ht="17.100000000000001" customHeight="1">
      <c r="A73" s="2" t="s">
        <v>67</v>
      </c>
      <c r="B73" s="18">
        <f>南日本!L44</f>
        <v>1590</v>
      </c>
      <c r="C73" s="26">
        <f>朝日!L25</f>
        <v>580</v>
      </c>
      <c r="D73" s="7">
        <v>0</v>
      </c>
      <c r="E73" s="26">
        <f>毎日!O38</f>
        <v>30</v>
      </c>
      <c r="F73" s="41">
        <f>日経!O27</f>
        <v>60</v>
      </c>
      <c r="G73" s="47">
        <f>SUM(B73:F73)</f>
        <v>2260</v>
      </c>
    </row>
    <row r="74" spans="1:7" ht="17.100000000000001" customHeight="1">
      <c r="A74" s="2" t="s">
        <v>68</v>
      </c>
      <c r="B74" s="18">
        <f>南日本!L45</f>
        <v>1410</v>
      </c>
      <c r="C74" s="26">
        <f>朝日!L26</f>
        <v>0</v>
      </c>
      <c r="D74" s="7">
        <v>0</v>
      </c>
      <c r="E74" s="26">
        <f>毎日!O39</f>
        <v>30</v>
      </c>
      <c r="F74" s="41">
        <f>日経!O28</f>
        <v>30</v>
      </c>
      <c r="G74" s="47">
        <f>SUM(B74:F74)</f>
        <v>1470</v>
      </c>
    </row>
    <row r="75" spans="1:7" ht="17.100000000000001" customHeight="1">
      <c r="A75" s="2" t="s">
        <v>69</v>
      </c>
      <c r="B75" s="18">
        <f>南日本!L46</f>
        <v>1690</v>
      </c>
      <c r="C75" s="26">
        <f>朝日!L27</f>
        <v>0</v>
      </c>
      <c r="D75" s="7">
        <v>0</v>
      </c>
      <c r="E75" s="26">
        <f>毎日!O40</f>
        <v>10</v>
      </c>
      <c r="F75" s="41">
        <f>日経!O29</f>
        <v>40</v>
      </c>
      <c r="G75" s="47">
        <f>SUM(B75:F75)</f>
        <v>1740</v>
      </c>
    </row>
    <row r="76" spans="1:7" ht="17.100000000000001" customHeight="1">
      <c r="A76" s="3" t="s">
        <v>70</v>
      </c>
      <c r="B76" s="19">
        <f>南日本!L47</f>
        <v>1120</v>
      </c>
      <c r="C76" s="29">
        <f>朝日!L28</f>
        <v>70</v>
      </c>
      <c r="D76" s="8">
        <v>0</v>
      </c>
      <c r="E76" s="29">
        <f>毎日!O41</f>
        <v>10</v>
      </c>
      <c r="F76" s="41">
        <f>日経!O30</f>
        <v>20</v>
      </c>
      <c r="G76" s="48">
        <f>SUM(B76:F76)</f>
        <v>1220</v>
      </c>
    </row>
    <row r="77" spans="1:7" ht="15" customHeight="1">
      <c r="A77" s="147" t="s">
        <v>71</v>
      </c>
      <c r="B77" s="148"/>
      <c r="C77" s="148"/>
      <c r="D77" s="148"/>
      <c r="E77" s="148"/>
      <c r="F77" s="148"/>
      <c r="G77" s="149"/>
    </row>
    <row r="78" spans="1:7" ht="17.100000000000001" customHeight="1">
      <c r="A78" s="4" t="s">
        <v>72</v>
      </c>
      <c r="B78" s="20">
        <f>南日本!L53</f>
        <v>40</v>
      </c>
      <c r="C78" s="5">
        <v>0</v>
      </c>
      <c r="D78" s="5">
        <v>0</v>
      </c>
      <c r="E78" s="5">
        <v>0</v>
      </c>
      <c r="F78" s="9">
        <v>0</v>
      </c>
      <c r="G78" s="44">
        <f>SUM(B78:F78)</f>
        <v>40</v>
      </c>
    </row>
    <row r="79" spans="1:7" ht="15" customHeight="1">
      <c r="A79" s="147" t="s">
        <v>73</v>
      </c>
      <c r="B79" s="148"/>
      <c r="C79" s="148"/>
      <c r="D79" s="148"/>
      <c r="E79" s="148"/>
      <c r="F79" s="148"/>
      <c r="G79" s="149"/>
    </row>
    <row r="80" spans="1:7" ht="17.100000000000001" customHeight="1">
      <c r="A80" s="1" t="s">
        <v>74</v>
      </c>
      <c r="B80" s="21">
        <f>南日本!P12</f>
        <v>670</v>
      </c>
      <c r="C80" s="6">
        <v>0</v>
      </c>
      <c r="D80" s="27">
        <f>読売!L45</f>
        <v>10</v>
      </c>
      <c r="E80" s="27">
        <f>毎日!O47</f>
        <v>10</v>
      </c>
      <c r="F80" s="39">
        <f>日経!O36</f>
        <v>10</v>
      </c>
      <c r="G80" s="46">
        <f>SUM(B80:F80)</f>
        <v>700</v>
      </c>
    </row>
    <row r="81" spans="1:7" ht="17.100000000000001" customHeight="1">
      <c r="A81" s="3" t="s">
        <v>75</v>
      </c>
      <c r="B81" s="19">
        <f>南日本!P13</f>
        <v>880</v>
      </c>
      <c r="C81" s="29">
        <f>朝日!L33</f>
        <v>0</v>
      </c>
      <c r="D81" s="29">
        <f>読売!L46</f>
        <v>10</v>
      </c>
      <c r="E81" s="29">
        <f>毎日!O48</f>
        <v>10</v>
      </c>
      <c r="F81" s="42">
        <f>日経!O37</f>
        <v>10</v>
      </c>
      <c r="G81" s="48">
        <f>SUM(B81:F81)</f>
        <v>910</v>
      </c>
    </row>
    <row r="82" spans="1:7" ht="15" customHeight="1">
      <c r="A82" s="147" t="s">
        <v>76</v>
      </c>
      <c r="B82" s="148"/>
      <c r="C82" s="148"/>
      <c r="D82" s="148"/>
      <c r="E82" s="148"/>
      <c r="F82" s="148"/>
      <c r="G82" s="149"/>
    </row>
    <row r="83" spans="1:7" ht="17.100000000000001" customHeight="1">
      <c r="A83" s="1" t="s">
        <v>77</v>
      </c>
      <c r="B83" s="17">
        <f>南日本!P18</f>
        <v>2110</v>
      </c>
      <c r="C83" s="27" t="e">
        <f>朝日!#REF!</f>
        <v>#REF!</v>
      </c>
      <c r="D83" s="6">
        <v>0</v>
      </c>
      <c r="E83" s="27">
        <f>毎日!T10</f>
        <v>10</v>
      </c>
      <c r="F83" s="39">
        <f>日経!O43</f>
        <v>50</v>
      </c>
      <c r="G83" s="46" t="e">
        <f>SUM(B83:F83)</f>
        <v>#REF!</v>
      </c>
    </row>
    <row r="84" spans="1:7" ht="17.100000000000001" customHeight="1">
      <c r="A84" s="2" t="s">
        <v>78</v>
      </c>
      <c r="B84" s="18">
        <f>南日本!P19</f>
        <v>3370</v>
      </c>
      <c r="C84" s="26">
        <f>朝日!L39</f>
        <v>180</v>
      </c>
      <c r="D84" s="7">
        <v>0</v>
      </c>
      <c r="E84" s="26">
        <f>毎日!T11</f>
        <v>20</v>
      </c>
      <c r="F84" s="41">
        <f>日経!O44</f>
        <v>70</v>
      </c>
      <c r="G84" s="47">
        <f t="shared" ref="G84:G89" si="3">SUM(B84:F84)</f>
        <v>3640</v>
      </c>
    </row>
    <row r="85" spans="1:7" ht="17.100000000000001" customHeight="1">
      <c r="A85" s="2" t="s">
        <v>79</v>
      </c>
      <c r="B85" s="18">
        <f>南日本!P20</f>
        <v>2260</v>
      </c>
      <c r="C85" s="26">
        <f>朝日!L40</f>
        <v>0</v>
      </c>
      <c r="D85" s="7">
        <v>0</v>
      </c>
      <c r="E85" s="26">
        <f>毎日!T12</f>
        <v>10</v>
      </c>
      <c r="F85" s="41">
        <f>日経!O45</f>
        <v>40</v>
      </c>
      <c r="G85" s="47">
        <f t="shared" si="3"/>
        <v>2310</v>
      </c>
    </row>
    <row r="86" spans="1:7" ht="17.100000000000001" customHeight="1">
      <c r="A86" s="2" t="s">
        <v>80</v>
      </c>
      <c r="B86" s="18">
        <f>南日本!P21</f>
        <v>1110</v>
      </c>
      <c r="C86" s="26">
        <f>朝日!L41</f>
        <v>0</v>
      </c>
      <c r="D86" s="7">
        <f>読売!P11</f>
        <v>30</v>
      </c>
      <c r="E86" s="26">
        <f>毎日!T13</f>
        <v>10</v>
      </c>
      <c r="F86" s="41">
        <f>日経!O46</f>
        <v>30</v>
      </c>
      <c r="G86" s="47">
        <f t="shared" si="3"/>
        <v>1180</v>
      </c>
    </row>
    <row r="87" spans="1:7" ht="17.100000000000001" customHeight="1">
      <c r="A87" s="2" t="s">
        <v>81</v>
      </c>
      <c r="B87" s="18">
        <f>南日本!P22</f>
        <v>1040</v>
      </c>
      <c r="C87" s="26">
        <f>朝日!L42</f>
        <v>80</v>
      </c>
      <c r="D87" s="7">
        <v>0</v>
      </c>
      <c r="E87" s="26">
        <f>毎日!T14</f>
        <v>30</v>
      </c>
      <c r="F87" s="41">
        <f>日経!O47</f>
        <v>30</v>
      </c>
      <c r="G87" s="47">
        <f t="shared" si="3"/>
        <v>1180</v>
      </c>
    </row>
    <row r="88" spans="1:7" ht="17.100000000000001" customHeight="1">
      <c r="A88" s="2" t="s">
        <v>82</v>
      </c>
      <c r="B88" s="18">
        <f>南日本!P23</f>
        <v>1060</v>
      </c>
      <c r="C88" s="26">
        <f>朝日!L43</f>
        <v>20</v>
      </c>
      <c r="D88" s="7">
        <v>0</v>
      </c>
      <c r="E88" s="26">
        <f>毎日!T15</f>
        <v>10</v>
      </c>
      <c r="F88" s="41">
        <f>日経!O48</f>
        <v>30</v>
      </c>
      <c r="G88" s="47">
        <f t="shared" si="3"/>
        <v>1120</v>
      </c>
    </row>
    <row r="89" spans="1:7" ht="17.100000000000001" customHeight="1">
      <c r="A89" s="3" t="s">
        <v>83</v>
      </c>
      <c r="B89" s="19">
        <f>南日本!P24</f>
        <v>1350</v>
      </c>
      <c r="C89" s="29" t="e">
        <f>朝日!#REF!</f>
        <v>#REF!</v>
      </c>
      <c r="D89" s="8">
        <v>0</v>
      </c>
      <c r="E89" s="29">
        <f>毎日!T16</f>
        <v>10</v>
      </c>
      <c r="F89" s="41">
        <f>日経!O49</f>
        <v>30</v>
      </c>
      <c r="G89" s="48" t="e">
        <f t="shared" si="3"/>
        <v>#REF!</v>
      </c>
    </row>
    <row r="90" spans="1:7" ht="15" customHeight="1">
      <c r="A90" s="151" t="s">
        <v>84</v>
      </c>
      <c r="B90" s="150"/>
      <c r="C90" s="150"/>
      <c r="D90" s="150"/>
      <c r="E90" s="150"/>
      <c r="F90" s="150"/>
      <c r="G90" s="152"/>
    </row>
    <row r="91" spans="1:7" ht="17.100000000000001" customHeight="1">
      <c r="A91" s="1" t="s">
        <v>85</v>
      </c>
      <c r="B91" s="17">
        <f>南日本!P30</f>
        <v>3020</v>
      </c>
      <c r="C91" s="27">
        <f>朝日!P10</f>
        <v>10</v>
      </c>
      <c r="D91" s="6">
        <v>0</v>
      </c>
      <c r="E91" s="27">
        <f>毎日!T23</f>
        <v>20</v>
      </c>
      <c r="F91" s="39">
        <f>日経!T10</f>
        <v>110</v>
      </c>
      <c r="G91" s="46">
        <f>SUM(B91:F91)</f>
        <v>3160</v>
      </c>
    </row>
    <row r="92" spans="1:7" ht="17.100000000000001" customHeight="1">
      <c r="A92" s="2" t="s">
        <v>86</v>
      </c>
      <c r="B92" s="18">
        <f>南日本!P31</f>
        <v>1800</v>
      </c>
      <c r="C92" s="26">
        <f>朝日!P11</f>
        <v>0</v>
      </c>
      <c r="D92" s="7">
        <v>0</v>
      </c>
      <c r="E92" s="26">
        <f>毎日!T24</f>
        <v>10</v>
      </c>
      <c r="F92" s="41">
        <f>日経!T11</f>
        <v>40</v>
      </c>
      <c r="G92" s="47">
        <f t="shared" ref="G92:G100" si="4">SUM(B92:F92)</f>
        <v>1850</v>
      </c>
    </row>
    <row r="93" spans="1:7" ht="17.100000000000001" customHeight="1">
      <c r="A93" s="2" t="s">
        <v>87</v>
      </c>
      <c r="B93" s="18">
        <f>南日本!P32</f>
        <v>2310</v>
      </c>
      <c r="C93" s="26">
        <f>朝日!P12</f>
        <v>10</v>
      </c>
      <c r="D93" s="7">
        <v>0</v>
      </c>
      <c r="E93" s="26">
        <f>毎日!T25</f>
        <v>20</v>
      </c>
      <c r="F93" s="41">
        <f>日経!T12</f>
        <v>170</v>
      </c>
      <c r="G93" s="47">
        <f t="shared" si="4"/>
        <v>2510</v>
      </c>
    </row>
    <row r="94" spans="1:7" ht="17.100000000000001" customHeight="1">
      <c r="A94" s="2" t="s">
        <v>88</v>
      </c>
      <c r="B94" s="18">
        <f>南日本!P33</f>
        <v>2420</v>
      </c>
      <c r="C94" s="26">
        <f>朝日!P13</f>
        <v>0</v>
      </c>
      <c r="D94" s="7">
        <v>0</v>
      </c>
      <c r="E94" s="26">
        <f>毎日!T26</f>
        <v>10</v>
      </c>
      <c r="F94" s="41">
        <f>日経!T13</f>
        <v>80</v>
      </c>
      <c r="G94" s="47">
        <f t="shared" si="4"/>
        <v>2510</v>
      </c>
    </row>
    <row r="95" spans="1:7" ht="17.100000000000001" customHeight="1">
      <c r="A95" s="2" t="s">
        <v>89</v>
      </c>
      <c r="B95" s="18">
        <f>南日本!P34</f>
        <v>2110</v>
      </c>
      <c r="C95" s="26">
        <f>朝日!P16</f>
        <v>150</v>
      </c>
      <c r="D95" s="7">
        <v>0</v>
      </c>
      <c r="E95" s="26">
        <f>毎日!T27</f>
        <v>20</v>
      </c>
      <c r="F95" s="41">
        <f>日経!T14</f>
        <v>40</v>
      </c>
      <c r="G95" s="47">
        <f t="shared" si="4"/>
        <v>2320</v>
      </c>
    </row>
    <row r="96" spans="1:7" ht="17.100000000000001" customHeight="1">
      <c r="A96" s="2" t="s">
        <v>90</v>
      </c>
      <c r="B96" s="18">
        <f>南日本!P35</f>
        <v>770</v>
      </c>
      <c r="C96" s="26">
        <f>朝日!P17</f>
        <v>110</v>
      </c>
      <c r="D96" s="7">
        <v>0</v>
      </c>
      <c r="E96" s="7">
        <v>0</v>
      </c>
      <c r="F96" s="41">
        <f>日経!T15</f>
        <v>10</v>
      </c>
      <c r="G96" s="47">
        <f t="shared" si="4"/>
        <v>890</v>
      </c>
    </row>
    <row r="97" spans="1:7" ht="17.100000000000001" customHeight="1">
      <c r="A97" s="2" t="s">
        <v>91</v>
      </c>
      <c r="B97" s="18">
        <f>南日本!P36</f>
        <v>1280</v>
      </c>
      <c r="C97" s="26">
        <f>朝日!P18</f>
        <v>50</v>
      </c>
      <c r="D97" s="7">
        <v>0</v>
      </c>
      <c r="E97" s="26">
        <f>毎日!T28</f>
        <v>10</v>
      </c>
      <c r="F97" s="41">
        <f>日経!T16</f>
        <v>30</v>
      </c>
      <c r="G97" s="47">
        <f t="shared" si="4"/>
        <v>1370</v>
      </c>
    </row>
    <row r="98" spans="1:7" ht="17.100000000000001" customHeight="1">
      <c r="A98" s="2" t="s">
        <v>92</v>
      </c>
      <c r="B98" s="18">
        <f>南日本!P37</f>
        <v>880</v>
      </c>
      <c r="C98" s="7">
        <f>朝日!P20</f>
        <v>60</v>
      </c>
      <c r="D98" s="7">
        <v>0</v>
      </c>
      <c r="E98" s="26">
        <f>毎日!T29</f>
        <v>10</v>
      </c>
      <c r="F98" s="41">
        <f>日経!T17</f>
        <v>30</v>
      </c>
      <c r="G98" s="47">
        <f t="shared" si="4"/>
        <v>980</v>
      </c>
    </row>
    <row r="99" spans="1:7" ht="17.100000000000001" customHeight="1">
      <c r="A99" s="2" t="s">
        <v>93</v>
      </c>
      <c r="B99" s="18">
        <f>南日本!P38</f>
        <v>1230</v>
      </c>
      <c r="C99" s="7">
        <f>朝日!P21</f>
        <v>80</v>
      </c>
      <c r="D99" s="26">
        <f>読売!P25</f>
        <v>70</v>
      </c>
      <c r="E99" s="26">
        <f>毎日!T30</f>
        <v>10</v>
      </c>
      <c r="F99" s="41">
        <f>日経!T18</f>
        <v>50</v>
      </c>
      <c r="G99" s="47">
        <f t="shared" si="4"/>
        <v>1440</v>
      </c>
    </row>
    <row r="100" spans="1:7" ht="17.100000000000001" customHeight="1">
      <c r="A100" s="3" t="s">
        <v>94</v>
      </c>
      <c r="B100" s="19">
        <f>南日本!P39</f>
        <v>680</v>
      </c>
      <c r="C100" s="29">
        <f>朝日!P22</f>
        <v>0</v>
      </c>
      <c r="D100" s="191">
        <f>読売!P26</f>
        <v>0</v>
      </c>
      <c r="E100" s="8">
        <v>0</v>
      </c>
      <c r="F100" s="42">
        <f>日経!T19</f>
        <v>10</v>
      </c>
      <c r="G100" s="48">
        <f t="shared" si="4"/>
        <v>690</v>
      </c>
    </row>
    <row r="101" spans="1:7" ht="15" customHeight="1">
      <c r="A101" s="147" t="s">
        <v>95</v>
      </c>
      <c r="B101" s="148"/>
      <c r="C101" s="148"/>
      <c r="D101" s="148"/>
      <c r="E101" s="148"/>
      <c r="F101" s="148"/>
      <c r="G101" s="149"/>
    </row>
    <row r="102" spans="1:7" ht="17.100000000000001" customHeight="1">
      <c r="A102" s="4" t="s">
        <v>96</v>
      </c>
      <c r="B102" s="20">
        <f>南日本!P45</f>
        <v>1620</v>
      </c>
      <c r="C102" s="34">
        <f>朝日!P27</f>
        <v>70</v>
      </c>
      <c r="D102" s="34">
        <f>読売!P31</f>
        <v>70</v>
      </c>
      <c r="E102" s="34">
        <f>毎日!T43</f>
        <v>10</v>
      </c>
      <c r="F102" s="40">
        <f>日経!T25</f>
        <v>30</v>
      </c>
      <c r="G102" s="44">
        <f>SUM(B102:F102)</f>
        <v>1800</v>
      </c>
    </row>
    <row r="103" spans="1:7" ht="15" customHeight="1">
      <c r="A103" s="147" t="s">
        <v>97</v>
      </c>
      <c r="B103" s="148"/>
      <c r="C103" s="148"/>
      <c r="D103" s="148"/>
      <c r="E103" s="148"/>
      <c r="F103" s="150"/>
      <c r="G103" s="149"/>
    </row>
    <row r="104" spans="1:7" ht="17.100000000000001" customHeight="1">
      <c r="A104" s="1" t="s">
        <v>98</v>
      </c>
      <c r="B104" s="17">
        <f>南日本!P50</f>
        <v>2070</v>
      </c>
      <c r="C104" s="27">
        <f>朝日!P33</f>
        <v>50</v>
      </c>
      <c r="D104" s="27">
        <f>読売!P37</f>
        <v>80</v>
      </c>
      <c r="E104" s="35">
        <f>毎日!T48</f>
        <v>20</v>
      </c>
      <c r="F104" s="39">
        <f>日経!T30</f>
        <v>50</v>
      </c>
      <c r="G104" s="46">
        <f>SUM(B104:F104)</f>
        <v>2270</v>
      </c>
    </row>
    <row r="105" spans="1:7" ht="17.100000000000001" customHeight="1">
      <c r="A105" s="2" t="s">
        <v>99</v>
      </c>
      <c r="B105" s="18">
        <f>南日本!P51</f>
        <v>2360</v>
      </c>
      <c r="C105" s="26">
        <f>朝日!P34</f>
        <v>50</v>
      </c>
      <c r="D105" s="26">
        <f>読売!P38</f>
        <v>70</v>
      </c>
      <c r="E105" s="26">
        <f>毎日!T49</f>
        <v>20</v>
      </c>
      <c r="F105" s="41">
        <f>日経!T31</f>
        <v>50</v>
      </c>
      <c r="G105" s="47">
        <f>SUM(B105:F105)</f>
        <v>2550</v>
      </c>
    </row>
    <row r="106" spans="1:7" ht="17.100000000000001" customHeight="1">
      <c r="A106" s="2" t="s">
        <v>100</v>
      </c>
      <c r="B106" s="18">
        <f>南日本!P52</f>
        <v>640</v>
      </c>
      <c r="C106" s="26">
        <f>朝日!P35</f>
        <v>20</v>
      </c>
      <c r="D106" s="26">
        <f>読売!P39</f>
        <v>10</v>
      </c>
      <c r="E106" s="7">
        <v>0</v>
      </c>
      <c r="F106" s="11">
        <v>0</v>
      </c>
      <c r="G106" s="47">
        <f>SUM(B106:F106)</f>
        <v>670</v>
      </c>
    </row>
    <row r="107" spans="1:7" ht="17.100000000000001" customHeight="1">
      <c r="A107" s="3" t="s">
        <v>101</v>
      </c>
      <c r="B107" s="19">
        <f>南日本!P53</f>
        <v>640</v>
      </c>
      <c r="C107" s="29">
        <v>0</v>
      </c>
      <c r="D107" s="29">
        <f>読売!P40</f>
        <v>10</v>
      </c>
      <c r="E107" s="8">
        <v>0</v>
      </c>
      <c r="F107" s="42">
        <f>日経!T32</f>
        <v>10</v>
      </c>
      <c r="G107" s="48">
        <f>SUM(B107:F107)</f>
        <v>660</v>
      </c>
    </row>
    <row r="108" spans="1:7" ht="15" customHeight="1">
      <c r="A108" s="147" t="s">
        <v>102</v>
      </c>
      <c r="B108" s="148"/>
      <c r="C108" s="148"/>
      <c r="D108" s="148"/>
      <c r="E108" s="148"/>
      <c r="F108" s="148"/>
      <c r="G108" s="149"/>
    </row>
    <row r="109" spans="1:7" ht="17.100000000000001" customHeight="1">
      <c r="A109" s="1" t="s">
        <v>103</v>
      </c>
      <c r="B109" s="17">
        <f>南日本!S12</f>
        <v>840</v>
      </c>
      <c r="C109" s="27">
        <f>朝日!P42</f>
        <v>40</v>
      </c>
      <c r="D109" s="27">
        <f>読売!P44</f>
        <v>10</v>
      </c>
      <c r="E109" s="6">
        <v>0</v>
      </c>
      <c r="F109" s="39">
        <f>日経!T38</f>
        <v>10</v>
      </c>
      <c r="G109" s="46">
        <f>SUM(B109:F109)</f>
        <v>900</v>
      </c>
    </row>
    <row r="110" spans="1:7" ht="17.100000000000001" customHeight="1">
      <c r="A110" s="2" t="s">
        <v>104</v>
      </c>
      <c r="B110" s="18">
        <f>南日本!S13</f>
        <v>1240</v>
      </c>
      <c r="C110" s="26">
        <f>朝日!P43</f>
        <v>0</v>
      </c>
      <c r="D110" s="26">
        <f>読売!P45</f>
        <v>50</v>
      </c>
      <c r="E110" s="26">
        <f>毎日!X10</f>
        <v>20</v>
      </c>
      <c r="F110" s="41">
        <f>日経!T39</f>
        <v>70</v>
      </c>
      <c r="G110" s="47">
        <f>SUM(B110:F110)</f>
        <v>1380</v>
      </c>
    </row>
    <row r="111" spans="1:7" ht="17.100000000000001" customHeight="1">
      <c r="A111" s="2" t="s">
        <v>105</v>
      </c>
      <c r="B111" s="18">
        <f>南日本!S14</f>
        <v>950</v>
      </c>
      <c r="C111" s="26">
        <f>朝日!P44</f>
        <v>0</v>
      </c>
      <c r="D111" s="26">
        <f>読売!P46</f>
        <v>20</v>
      </c>
      <c r="E111" s="26">
        <f>毎日!X11</f>
        <v>10</v>
      </c>
      <c r="F111" s="41">
        <f>日経!T40</f>
        <v>10</v>
      </c>
      <c r="G111" s="47">
        <f>SUM(B111:F111)</f>
        <v>990</v>
      </c>
    </row>
    <row r="112" spans="1:7" ht="17.100000000000001" customHeight="1">
      <c r="A112" s="3" t="s">
        <v>106</v>
      </c>
      <c r="B112" s="19">
        <f>南日本!S15</f>
        <v>920</v>
      </c>
      <c r="C112" s="29">
        <f>朝日!P46</f>
        <v>90</v>
      </c>
      <c r="D112" s="29">
        <f>読売!P47</f>
        <v>10</v>
      </c>
      <c r="E112" s="192">
        <f>毎日!X12</f>
        <v>0</v>
      </c>
      <c r="F112" s="42">
        <f>日経!T41</f>
        <v>20</v>
      </c>
      <c r="G112" s="48">
        <f>SUM(B112:F112)</f>
        <v>1040</v>
      </c>
    </row>
    <row r="113" spans="1:7" ht="15" customHeight="1">
      <c r="A113" s="147" t="s">
        <v>107</v>
      </c>
      <c r="B113" s="148"/>
      <c r="C113" s="148"/>
      <c r="D113" s="148"/>
      <c r="E113" s="148"/>
      <c r="F113" s="148"/>
      <c r="G113" s="149"/>
    </row>
    <row r="114" spans="1:7" ht="17.100000000000001" customHeight="1">
      <c r="A114" s="1" t="s">
        <v>108</v>
      </c>
      <c r="B114" s="17">
        <f>南日本!S21</f>
        <v>1320</v>
      </c>
      <c r="C114" s="27" t="e">
        <f>朝日!#REF!</f>
        <v>#REF!</v>
      </c>
      <c r="D114" s="6">
        <f>読売!U10</f>
        <v>50</v>
      </c>
      <c r="E114" s="35">
        <f>毎日!X20</f>
        <v>20</v>
      </c>
      <c r="F114" s="39">
        <f>日経!T47</f>
        <v>40</v>
      </c>
      <c r="G114" s="46" t="e">
        <f>SUM(B114:F114)</f>
        <v>#REF!</v>
      </c>
    </row>
    <row r="115" spans="1:7" ht="17.100000000000001" customHeight="1">
      <c r="A115" s="2" t="s">
        <v>109</v>
      </c>
      <c r="B115" s="18">
        <f>南日本!S22</f>
        <v>1010</v>
      </c>
      <c r="C115" s="26" t="e">
        <f>朝日!#REF!</f>
        <v>#REF!</v>
      </c>
      <c r="D115" s="7">
        <f>読売!U11</f>
        <v>10</v>
      </c>
      <c r="E115" s="26">
        <f>毎日!X21</f>
        <v>20</v>
      </c>
      <c r="F115" s="41">
        <f>日経!T48</f>
        <v>10</v>
      </c>
      <c r="G115" s="47" t="e">
        <f>SUM(B115:F115)</f>
        <v>#REF!</v>
      </c>
    </row>
    <row r="116" spans="1:7" ht="17.100000000000001" customHeight="1">
      <c r="A116" s="3" t="s">
        <v>110</v>
      </c>
      <c r="B116" s="19">
        <f>南日本!S23</f>
        <v>640</v>
      </c>
      <c r="C116" s="29" t="e">
        <f>朝日!#REF!</f>
        <v>#REF!</v>
      </c>
      <c r="D116" s="8">
        <f>読売!U12</f>
        <v>10</v>
      </c>
      <c r="E116" s="8">
        <v>0</v>
      </c>
      <c r="F116" s="42">
        <f>日経!T49</f>
        <v>10</v>
      </c>
      <c r="G116" s="48" t="e">
        <f>SUM(B116:F116)</f>
        <v>#REF!</v>
      </c>
    </row>
    <row r="117" spans="1:7" ht="17.100000000000001" customHeight="1">
      <c r="A117" s="155" t="s">
        <v>736</v>
      </c>
      <c r="B117" s="154" t="s">
        <v>0</v>
      </c>
      <c r="C117" s="54" t="s">
        <v>1</v>
      </c>
      <c r="D117" s="55" t="s">
        <v>2</v>
      </c>
      <c r="E117" s="56" t="s">
        <v>3</v>
      </c>
      <c r="F117" s="165" t="s">
        <v>4</v>
      </c>
      <c r="G117" s="13" t="s">
        <v>5</v>
      </c>
    </row>
    <row r="118" spans="1:7" ht="15" customHeight="1">
      <c r="A118" s="147" t="s">
        <v>111</v>
      </c>
      <c r="B118" s="148"/>
      <c r="C118" s="148"/>
      <c r="D118" s="148"/>
      <c r="E118" s="148"/>
      <c r="F118" s="148"/>
      <c r="G118" s="149"/>
    </row>
    <row r="119" spans="1:7" ht="17.100000000000001" customHeight="1">
      <c r="A119" s="1" t="s">
        <v>865</v>
      </c>
      <c r="B119" s="17">
        <f>南日本!S29</f>
        <v>550</v>
      </c>
      <c r="C119" s="27" t="e">
        <f>朝日!#REF!</f>
        <v>#REF!</v>
      </c>
      <c r="D119" s="6">
        <v>0</v>
      </c>
      <c r="E119" s="6">
        <v>0</v>
      </c>
      <c r="F119" s="39">
        <f>日経!X10</f>
        <v>10</v>
      </c>
      <c r="G119" s="46" t="e">
        <f>SUM(B119:F119)</f>
        <v>#REF!</v>
      </c>
    </row>
    <row r="120" spans="1:7" ht="17.100000000000001" customHeight="1">
      <c r="A120" s="2" t="s">
        <v>112</v>
      </c>
      <c r="B120" s="18">
        <f>南日本!S30</f>
        <v>2660</v>
      </c>
      <c r="C120" s="26" t="e">
        <f>朝日!#REF!</f>
        <v>#REF!</v>
      </c>
      <c r="D120" s="7">
        <v>0</v>
      </c>
      <c r="E120" s="26">
        <f>毎日!X29</f>
        <v>40</v>
      </c>
      <c r="F120" s="41">
        <f>日経!X11</f>
        <v>120</v>
      </c>
      <c r="G120" s="47" t="e">
        <f t="shared" ref="G120:G128" si="5">SUM(B120:F120)</f>
        <v>#REF!</v>
      </c>
    </row>
    <row r="121" spans="1:7" ht="17.100000000000001" customHeight="1">
      <c r="A121" s="2" t="s">
        <v>113</v>
      </c>
      <c r="B121" s="18">
        <f>南日本!S31</f>
        <v>1400</v>
      </c>
      <c r="C121" s="26" t="e">
        <f>朝日!#REF!</f>
        <v>#REF!</v>
      </c>
      <c r="D121" s="7">
        <v>0</v>
      </c>
      <c r="E121" s="26">
        <f>毎日!X30</f>
        <v>10</v>
      </c>
      <c r="F121" s="41">
        <f>日経!X12</f>
        <v>50</v>
      </c>
      <c r="G121" s="47" t="e">
        <f t="shared" si="5"/>
        <v>#REF!</v>
      </c>
    </row>
    <row r="122" spans="1:7" ht="17.100000000000001" customHeight="1">
      <c r="A122" s="2" t="s">
        <v>114</v>
      </c>
      <c r="B122" s="18">
        <f>南日本!S32</f>
        <v>2240</v>
      </c>
      <c r="C122" s="26" t="e">
        <f>朝日!#REF!</f>
        <v>#REF!</v>
      </c>
      <c r="D122" s="7">
        <v>0</v>
      </c>
      <c r="E122" s="26">
        <f>毎日!X31</f>
        <v>40</v>
      </c>
      <c r="F122" s="41">
        <f>日経!X13</f>
        <v>70</v>
      </c>
      <c r="G122" s="47" t="e">
        <f t="shared" si="5"/>
        <v>#REF!</v>
      </c>
    </row>
    <row r="123" spans="1:7" ht="17.100000000000001" customHeight="1">
      <c r="A123" s="2" t="s">
        <v>115</v>
      </c>
      <c r="B123" s="18">
        <f>南日本!S33</f>
        <v>1590</v>
      </c>
      <c r="C123" s="26" t="e">
        <f>朝日!#REF!</f>
        <v>#REF!</v>
      </c>
      <c r="D123" s="7">
        <v>0</v>
      </c>
      <c r="E123" s="26">
        <f>毎日!X32</f>
        <v>20</v>
      </c>
      <c r="F123" s="41">
        <f>日経!X14</f>
        <v>40</v>
      </c>
      <c r="G123" s="47" t="e">
        <f t="shared" si="5"/>
        <v>#REF!</v>
      </c>
    </row>
    <row r="124" spans="1:7" ht="17.100000000000001" customHeight="1">
      <c r="A124" s="2" t="s">
        <v>116</v>
      </c>
      <c r="B124" s="18">
        <f>南日本!S34</f>
        <v>1030</v>
      </c>
      <c r="C124" s="26" t="e">
        <f>朝日!#REF!</f>
        <v>#REF!</v>
      </c>
      <c r="D124" s="7">
        <v>0</v>
      </c>
      <c r="E124" s="26">
        <f>毎日!X33</f>
        <v>10</v>
      </c>
      <c r="F124" s="41">
        <f>日経!X15</f>
        <v>10</v>
      </c>
      <c r="G124" s="47" t="e">
        <f t="shared" si="5"/>
        <v>#REF!</v>
      </c>
    </row>
    <row r="125" spans="1:7" ht="17.100000000000001" customHeight="1">
      <c r="A125" s="2" t="s">
        <v>117</v>
      </c>
      <c r="B125" s="18">
        <f>南日本!S35</f>
        <v>570</v>
      </c>
      <c r="C125" s="26" t="e">
        <f>朝日!#REF!</f>
        <v>#REF!</v>
      </c>
      <c r="D125" s="7">
        <v>0</v>
      </c>
      <c r="E125" s="26">
        <f>毎日!X33</f>
        <v>10</v>
      </c>
      <c r="F125" s="41">
        <f>日経!X16</f>
        <v>10</v>
      </c>
      <c r="G125" s="47" t="e">
        <f t="shared" si="5"/>
        <v>#REF!</v>
      </c>
    </row>
    <row r="126" spans="1:7" ht="17.100000000000001" customHeight="1">
      <c r="A126" s="2" t="s">
        <v>118</v>
      </c>
      <c r="B126" s="18">
        <f>南日本!S36</f>
        <v>1420</v>
      </c>
      <c r="C126" s="26" t="e">
        <f>朝日!#REF!</f>
        <v>#REF!</v>
      </c>
      <c r="D126" s="7">
        <v>0</v>
      </c>
      <c r="E126" s="26">
        <f>毎日!X34</f>
        <v>10</v>
      </c>
      <c r="F126" s="41">
        <f>日経!X17</f>
        <v>30</v>
      </c>
      <c r="G126" s="47" t="e">
        <f t="shared" si="5"/>
        <v>#REF!</v>
      </c>
    </row>
    <row r="127" spans="1:7" ht="17.100000000000001" customHeight="1">
      <c r="A127" s="2" t="s">
        <v>119</v>
      </c>
      <c r="B127" s="18">
        <f>南日本!S37</f>
        <v>1790</v>
      </c>
      <c r="C127" s="26" t="e">
        <f>朝日!#REF!</f>
        <v>#REF!</v>
      </c>
      <c r="D127" s="26">
        <f>読売!U23</f>
        <v>30</v>
      </c>
      <c r="E127" s="26">
        <f>毎日!X35</f>
        <v>10</v>
      </c>
      <c r="F127" s="41">
        <f>日経!X18</f>
        <v>30</v>
      </c>
      <c r="G127" s="47" t="e">
        <f t="shared" si="5"/>
        <v>#REF!</v>
      </c>
    </row>
    <row r="128" spans="1:7" ht="17.100000000000001" customHeight="1">
      <c r="A128" s="3" t="s">
        <v>120</v>
      </c>
      <c r="B128" s="19">
        <f>南日本!S38</f>
        <v>900</v>
      </c>
      <c r="C128" s="29">
        <f>朝日!T8</f>
        <v>0</v>
      </c>
      <c r="D128" s="8">
        <v>0</v>
      </c>
      <c r="E128" s="8">
        <v>0</v>
      </c>
      <c r="F128" s="41">
        <f>日経!X19</f>
        <v>10</v>
      </c>
      <c r="G128" s="48">
        <f t="shared" si="5"/>
        <v>910</v>
      </c>
    </row>
    <row r="129" spans="1:7" ht="15" customHeight="1">
      <c r="A129" s="151" t="s">
        <v>121</v>
      </c>
      <c r="B129" s="150"/>
      <c r="C129" s="150"/>
      <c r="D129" s="150"/>
      <c r="E129" s="150"/>
      <c r="F129" s="150"/>
      <c r="G129" s="152"/>
    </row>
    <row r="130" spans="1:7" ht="17.100000000000001" customHeight="1">
      <c r="A130" s="1" t="s">
        <v>122</v>
      </c>
      <c r="B130" s="17">
        <f>南日本!S46</f>
        <v>1070</v>
      </c>
      <c r="C130" s="35">
        <f>朝日!T15</f>
        <v>110</v>
      </c>
      <c r="D130" s="35">
        <f>読売!U32</f>
        <v>30</v>
      </c>
      <c r="E130" s="35">
        <f>毎日!X44</f>
        <v>10</v>
      </c>
      <c r="F130" s="39">
        <f>日経!X24</f>
        <v>10</v>
      </c>
      <c r="G130" s="46">
        <f>SUM(B130:F130)</f>
        <v>1230</v>
      </c>
    </row>
    <row r="131" spans="1:7" ht="17.100000000000001" customHeight="1">
      <c r="A131" s="2" t="s">
        <v>123</v>
      </c>
      <c r="B131" s="18">
        <f>南日本!S47</f>
        <v>930</v>
      </c>
      <c r="C131" s="26">
        <f>朝日!T16</f>
        <v>0</v>
      </c>
      <c r="D131" s="26">
        <f>読売!U33</f>
        <v>10</v>
      </c>
      <c r="E131" s="26">
        <f>毎日!X45</f>
        <v>10</v>
      </c>
      <c r="F131" s="41">
        <f>日経!X25</f>
        <v>10</v>
      </c>
      <c r="G131" s="47">
        <f t="shared" ref="G131:G136" si="6">SUM(B131:F131)</f>
        <v>960</v>
      </c>
    </row>
    <row r="132" spans="1:7" ht="17.100000000000001" customHeight="1">
      <c r="A132" s="2" t="s">
        <v>124</v>
      </c>
      <c r="B132" s="18">
        <f>南日本!S48</f>
        <v>460</v>
      </c>
      <c r="C132" s="7">
        <v>0</v>
      </c>
      <c r="D132" s="7">
        <v>0</v>
      </c>
      <c r="E132" s="7">
        <v>0</v>
      </c>
      <c r="F132" s="41">
        <f>日経!X26</f>
        <v>10</v>
      </c>
      <c r="G132" s="47">
        <f t="shared" si="6"/>
        <v>470</v>
      </c>
    </row>
    <row r="133" spans="1:7" ht="17.100000000000001" customHeight="1">
      <c r="A133" s="2" t="s">
        <v>125</v>
      </c>
      <c r="B133" s="18">
        <f>南日本!S49</f>
        <v>920</v>
      </c>
      <c r="C133" s="26">
        <f>朝日!T17</f>
        <v>0</v>
      </c>
      <c r="D133" s="26">
        <f>読売!U34</f>
        <v>10</v>
      </c>
      <c r="E133" s="192">
        <f>毎日!X47</f>
        <v>0</v>
      </c>
      <c r="F133" s="41">
        <f>日経!X27</f>
        <v>10</v>
      </c>
      <c r="G133" s="47">
        <f t="shared" si="6"/>
        <v>940</v>
      </c>
    </row>
    <row r="134" spans="1:7" ht="17.100000000000001" customHeight="1">
      <c r="A134" s="2" t="s">
        <v>126</v>
      </c>
      <c r="B134" s="18">
        <f>南日本!S50</f>
        <v>330</v>
      </c>
      <c r="C134" s="7">
        <v>0</v>
      </c>
      <c r="D134" s="26">
        <f>読売!U35</f>
        <v>10</v>
      </c>
      <c r="E134" s="7">
        <v>0</v>
      </c>
      <c r="F134" s="41">
        <v>0</v>
      </c>
      <c r="G134" s="47">
        <f t="shared" si="6"/>
        <v>340</v>
      </c>
    </row>
    <row r="135" spans="1:7" ht="17.100000000000001" customHeight="1">
      <c r="A135" s="2" t="s">
        <v>127</v>
      </c>
      <c r="B135" s="18">
        <f>南日本!S51</f>
        <v>1880</v>
      </c>
      <c r="C135" s="26">
        <f>朝日!T18</f>
        <v>50</v>
      </c>
      <c r="D135" s="7">
        <v>0</v>
      </c>
      <c r="E135" s="26">
        <f>毎日!X46</f>
        <v>10</v>
      </c>
      <c r="F135" s="41">
        <f>日経!X28</f>
        <v>20</v>
      </c>
      <c r="G135" s="47">
        <f t="shared" si="6"/>
        <v>1960</v>
      </c>
    </row>
    <row r="136" spans="1:7" ht="17.100000000000001" customHeight="1">
      <c r="A136" s="3" t="s">
        <v>128</v>
      </c>
      <c r="B136" s="19">
        <f>南日本!S52</f>
        <v>470</v>
      </c>
      <c r="C136" s="29">
        <f>朝日!T19</f>
        <v>30</v>
      </c>
      <c r="D136" s="29">
        <f>読売!U37</f>
        <v>10</v>
      </c>
      <c r="E136" s="8">
        <v>0</v>
      </c>
      <c r="F136" s="42">
        <f>日経!X29</f>
        <v>10</v>
      </c>
      <c r="G136" s="48">
        <f t="shared" si="6"/>
        <v>520</v>
      </c>
    </row>
    <row r="137" spans="1:7" ht="15" customHeight="1">
      <c r="A137" s="147" t="s">
        <v>129</v>
      </c>
      <c r="B137" s="148"/>
      <c r="C137" s="148"/>
      <c r="D137" s="148"/>
      <c r="E137" s="148"/>
      <c r="F137" s="148"/>
      <c r="G137" s="149"/>
    </row>
    <row r="138" spans="1:7" ht="17.100000000000001" customHeight="1">
      <c r="A138" s="1" t="s">
        <v>130</v>
      </c>
      <c r="B138" s="17">
        <f>南日本!V12</f>
        <v>190</v>
      </c>
      <c r="C138" s="35">
        <f>朝日!T24</f>
        <v>0</v>
      </c>
      <c r="D138" s="27">
        <f>読売!U45</f>
        <v>10</v>
      </c>
      <c r="E138" s="6">
        <v>0</v>
      </c>
      <c r="F138" s="10">
        <v>0</v>
      </c>
      <c r="G138" s="46">
        <f>SUM(B138:F138)</f>
        <v>200</v>
      </c>
    </row>
    <row r="139" spans="1:7" ht="17.100000000000001" customHeight="1">
      <c r="A139" s="2" t="s">
        <v>131</v>
      </c>
      <c r="B139" s="18">
        <f>南日本!V13</f>
        <v>2070</v>
      </c>
      <c r="C139" s="26">
        <f>朝日!T25</f>
        <v>10</v>
      </c>
      <c r="D139" s="26">
        <f>読売!U46</f>
        <v>80</v>
      </c>
      <c r="E139" s="26">
        <f>毎日!AB10</f>
        <v>20</v>
      </c>
      <c r="F139" s="41">
        <f>日経!X35</f>
        <v>50</v>
      </c>
      <c r="G139" s="47">
        <f>SUM(B139:F139)</f>
        <v>2230</v>
      </c>
    </row>
    <row r="140" spans="1:7" ht="17.100000000000001" customHeight="1">
      <c r="A140" s="3" t="s">
        <v>132</v>
      </c>
      <c r="B140" s="19">
        <f>南日本!V14</f>
        <v>270</v>
      </c>
      <c r="C140" s="29">
        <f>朝日!T26</f>
        <v>130</v>
      </c>
      <c r="D140" s="29">
        <f>読売!U47</f>
        <v>10</v>
      </c>
      <c r="E140" s="8">
        <v>0</v>
      </c>
      <c r="F140" s="41">
        <f>日経!X36</f>
        <v>10</v>
      </c>
      <c r="G140" s="48">
        <f>SUM(B140:F140)</f>
        <v>420</v>
      </c>
    </row>
    <row r="141" spans="1:7" ht="15" customHeight="1">
      <c r="A141" s="147" t="s">
        <v>133</v>
      </c>
      <c r="B141" s="148"/>
      <c r="C141" s="148"/>
      <c r="D141" s="148"/>
      <c r="E141" s="148"/>
      <c r="F141" s="148"/>
      <c r="G141" s="149"/>
    </row>
    <row r="142" spans="1:7" ht="17.100000000000001" customHeight="1">
      <c r="A142" s="4" t="s">
        <v>134</v>
      </c>
      <c r="B142" s="20">
        <f>南日本!V20</f>
        <v>1280</v>
      </c>
      <c r="C142" s="34">
        <f>朝日!T31</f>
        <v>20</v>
      </c>
      <c r="D142" s="5">
        <v>0</v>
      </c>
      <c r="E142" s="34">
        <f>毎日!AB15</f>
        <v>10</v>
      </c>
      <c r="F142" s="40">
        <f>日経!X41</f>
        <v>30</v>
      </c>
      <c r="G142" s="44">
        <f>SUM(B142:F142)</f>
        <v>1340</v>
      </c>
    </row>
    <row r="143" spans="1:7" ht="15" customHeight="1">
      <c r="A143" s="151" t="s">
        <v>135</v>
      </c>
      <c r="B143" s="150"/>
      <c r="C143" s="150"/>
      <c r="D143" s="150"/>
      <c r="E143" s="150"/>
      <c r="F143" s="150"/>
      <c r="G143" s="152"/>
    </row>
    <row r="144" spans="1:7" ht="17.100000000000001" customHeight="1">
      <c r="A144" s="1" t="s">
        <v>136</v>
      </c>
      <c r="B144" s="17">
        <f>南日本!V25</f>
        <v>770</v>
      </c>
      <c r="C144" s="27">
        <f>朝日!T35</f>
        <v>10</v>
      </c>
      <c r="D144" s="27">
        <f>読売!Z15</f>
        <v>40</v>
      </c>
      <c r="E144" s="27">
        <f>毎日!AB20</f>
        <v>10</v>
      </c>
      <c r="F144" s="39">
        <f>日経!X46</f>
        <v>10</v>
      </c>
      <c r="G144" s="46">
        <f>SUM(B144:F144)</f>
        <v>840</v>
      </c>
    </row>
    <row r="145" spans="1:7" ht="17.100000000000001" customHeight="1">
      <c r="A145" s="2" t="s">
        <v>137</v>
      </c>
      <c r="B145" s="18">
        <f>南日本!V26</f>
        <v>500</v>
      </c>
      <c r="C145" s="7">
        <v>0</v>
      </c>
      <c r="D145" s="26">
        <f>読売!Z16</f>
        <v>20</v>
      </c>
      <c r="E145" s="26">
        <f>毎日!AB21</f>
        <v>10</v>
      </c>
      <c r="F145" s="11">
        <v>0</v>
      </c>
      <c r="G145" s="47">
        <f>SUM(B145:F145)</f>
        <v>530</v>
      </c>
    </row>
    <row r="146" spans="1:7" ht="17.100000000000001" customHeight="1">
      <c r="A146" s="2" t="s">
        <v>138</v>
      </c>
      <c r="B146" s="18">
        <f>南日本!V27</f>
        <v>610</v>
      </c>
      <c r="C146" s="26">
        <f>朝日!T38</f>
        <v>0</v>
      </c>
      <c r="D146" s="26">
        <f>読売!Z17</f>
        <v>40</v>
      </c>
      <c r="E146" s="26">
        <f>毎日!AB22</f>
        <v>10</v>
      </c>
      <c r="F146" s="41">
        <f>日経!X48</f>
        <v>20</v>
      </c>
      <c r="G146" s="47">
        <f>SUM(B146:F146)</f>
        <v>680</v>
      </c>
    </row>
    <row r="147" spans="1:7" ht="17.100000000000001" customHeight="1">
      <c r="A147" s="3" t="s">
        <v>139</v>
      </c>
      <c r="B147" s="19">
        <f>南日本!V28</f>
        <v>540</v>
      </c>
      <c r="C147" s="29">
        <f>朝日!T39</f>
        <v>0</v>
      </c>
      <c r="D147" s="29">
        <f>読売!Z18</f>
        <v>30</v>
      </c>
      <c r="E147" s="29">
        <f>毎日!AB23</f>
        <v>10</v>
      </c>
      <c r="F147" s="41">
        <f>日経!X49</f>
        <v>20</v>
      </c>
      <c r="G147" s="48">
        <f>SUM(B147:F147)</f>
        <v>600</v>
      </c>
    </row>
    <row r="148" spans="1:7" ht="15" customHeight="1">
      <c r="A148" s="147" t="s">
        <v>140</v>
      </c>
      <c r="B148" s="148"/>
      <c r="C148" s="148"/>
      <c r="D148" s="148"/>
      <c r="E148" s="148"/>
      <c r="F148" s="148"/>
      <c r="G148" s="149"/>
    </row>
    <row r="149" spans="1:7" ht="17.100000000000001" customHeight="1">
      <c r="A149" s="4" t="s">
        <v>141</v>
      </c>
      <c r="B149" s="20">
        <f>南日本!V33</f>
        <v>570</v>
      </c>
      <c r="C149" s="5">
        <v>0</v>
      </c>
      <c r="D149" s="5">
        <v>0</v>
      </c>
      <c r="E149" s="5">
        <v>0</v>
      </c>
      <c r="F149" s="40">
        <f>日経!AB10</f>
        <v>140</v>
      </c>
      <c r="G149" s="44">
        <f>SUM(B149:F149)</f>
        <v>710</v>
      </c>
    </row>
    <row r="150" spans="1:7" ht="15" customHeight="1">
      <c r="A150" s="147" t="s">
        <v>142</v>
      </c>
      <c r="B150" s="148"/>
      <c r="C150" s="148"/>
      <c r="D150" s="148"/>
      <c r="E150" s="148"/>
      <c r="F150" s="148"/>
      <c r="G150" s="149"/>
    </row>
    <row r="151" spans="1:7" ht="17.100000000000001" customHeight="1">
      <c r="A151" s="1" t="s">
        <v>143</v>
      </c>
      <c r="B151" s="17">
        <f>南日本!V38</f>
        <v>80</v>
      </c>
      <c r="C151" s="6" t="e">
        <f>朝日!#REF!</f>
        <v>#REF!</v>
      </c>
      <c r="D151" s="6">
        <v>0</v>
      </c>
      <c r="E151" s="6">
        <v>0</v>
      </c>
      <c r="F151" s="39">
        <f>日経!AB16</f>
        <v>10</v>
      </c>
      <c r="G151" s="46" t="e">
        <f>SUM(B151:F151)</f>
        <v>#REF!</v>
      </c>
    </row>
    <row r="152" spans="1:7" ht="17.100000000000001" customHeight="1">
      <c r="A152" s="2" t="s">
        <v>144</v>
      </c>
      <c r="B152" s="18">
        <f>南日本!V39</f>
        <v>230</v>
      </c>
      <c r="C152" s="7">
        <v>0</v>
      </c>
      <c r="D152" s="26">
        <f>読売!Z27</f>
        <v>30</v>
      </c>
      <c r="E152" s="7">
        <v>0</v>
      </c>
      <c r="F152" s="11">
        <v>0</v>
      </c>
      <c r="G152" s="47">
        <f t="shared" ref="G152:G158" si="7">SUM(B152:F152)</f>
        <v>260</v>
      </c>
    </row>
    <row r="153" spans="1:7" ht="17.100000000000001" customHeight="1">
      <c r="A153" s="2" t="s">
        <v>145</v>
      </c>
      <c r="B153" s="18">
        <f>南日本!V40</f>
        <v>260</v>
      </c>
      <c r="C153" s="7">
        <v>0</v>
      </c>
      <c r="D153" s="7">
        <v>0</v>
      </c>
      <c r="E153" s="7">
        <v>0</v>
      </c>
      <c r="F153" s="41">
        <f>日経!AB18</f>
        <v>20</v>
      </c>
      <c r="G153" s="47">
        <f t="shared" si="7"/>
        <v>280</v>
      </c>
    </row>
    <row r="154" spans="1:7" ht="17.100000000000001" customHeight="1">
      <c r="A154" s="2" t="s">
        <v>146</v>
      </c>
      <c r="B154" s="18">
        <f>南日本!V41</f>
        <v>160</v>
      </c>
      <c r="C154" s="7">
        <v>0</v>
      </c>
      <c r="D154" s="7">
        <v>0</v>
      </c>
      <c r="E154" s="7">
        <v>0</v>
      </c>
      <c r="F154" s="41">
        <f>日経!AB19</f>
        <v>10</v>
      </c>
      <c r="G154" s="47">
        <f t="shared" si="7"/>
        <v>170</v>
      </c>
    </row>
    <row r="155" spans="1:7" ht="17.100000000000001" customHeight="1">
      <c r="A155" s="2" t="s">
        <v>147</v>
      </c>
      <c r="B155" s="18">
        <f>南日本!V42</f>
        <v>130</v>
      </c>
      <c r="C155" s="7">
        <v>0</v>
      </c>
      <c r="D155" s="7">
        <v>0</v>
      </c>
      <c r="E155" s="7">
        <v>0</v>
      </c>
      <c r="F155" s="41">
        <f>日経!AB20</f>
        <v>10</v>
      </c>
      <c r="G155" s="47">
        <f t="shared" si="7"/>
        <v>140</v>
      </c>
    </row>
    <row r="156" spans="1:7" ht="17.100000000000001" customHeight="1">
      <c r="A156" s="2" t="s">
        <v>148</v>
      </c>
      <c r="B156" s="18">
        <f>南日本!V43</f>
        <v>210</v>
      </c>
      <c r="C156" s="7" t="e">
        <f>朝日!#REF!</f>
        <v>#REF!</v>
      </c>
      <c r="D156" s="7">
        <f>読売!Z30</f>
        <v>10</v>
      </c>
      <c r="E156" s="7">
        <v>0</v>
      </c>
      <c r="F156" s="41">
        <f>日経!AB21</f>
        <v>10</v>
      </c>
      <c r="G156" s="47" t="e">
        <f t="shared" si="7"/>
        <v>#REF!</v>
      </c>
    </row>
    <row r="157" spans="1:7" ht="17.100000000000001" customHeight="1">
      <c r="A157" s="2" t="s">
        <v>149</v>
      </c>
      <c r="B157" s="18">
        <f>南日本!V44</f>
        <v>160</v>
      </c>
      <c r="C157" s="7" t="e">
        <f>朝日!#REF!</f>
        <v>#REF!</v>
      </c>
      <c r="D157" s="7">
        <f>読売!Z31</f>
        <v>10</v>
      </c>
      <c r="E157" s="7">
        <v>0</v>
      </c>
      <c r="F157" s="41">
        <f>日経!AB22</f>
        <v>10</v>
      </c>
      <c r="G157" s="47" t="e">
        <f t="shared" si="7"/>
        <v>#REF!</v>
      </c>
    </row>
    <row r="158" spans="1:7" ht="17.100000000000001" customHeight="1">
      <c r="A158" s="3" t="s">
        <v>150</v>
      </c>
      <c r="B158" s="19">
        <f>南日本!V45</f>
        <v>110</v>
      </c>
      <c r="C158" s="8">
        <f>朝日!Y8</f>
        <v>0</v>
      </c>
      <c r="D158" s="8">
        <f>読売!Z32</f>
        <v>10</v>
      </c>
      <c r="E158" s="8">
        <v>0</v>
      </c>
      <c r="F158" s="42">
        <f>日経!AB23</f>
        <v>20</v>
      </c>
      <c r="G158" s="48">
        <f t="shared" si="7"/>
        <v>140</v>
      </c>
    </row>
    <row r="159" spans="1:7" ht="17.100000000000001" customHeight="1"/>
    <row r="160" spans="1:7" ht="17.100000000000001" customHeight="1">
      <c r="A160" s="156" t="s">
        <v>769</v>
      </c>
      <c r="B160" s="22">
        <f t="shared" ref="B160:G160" si="8">SUM(B6:B147)</f>
        <v>152840</v>
      </c>
      <c r="C160" s="22" t="e">
        <f t="shared" si="8"/>
        <v>#REF!</v>
      </c>
      <c r="D160" s="22">
        <f t="shared" si="8"/>
        <v>1490</v>
      </c>
      <c r="E160" s="22">
        <f t="shared" si="8"/>
        <v>1330</v>
      </c>
      <c r="F160" s="22">
        <f t="shared" si="8"/>
        <v>3300</v>
      </c>
      <c r="G160" s="22" t="e">
        <f t="shared" si="8"/>
        <v>#REF!</v>
      </c>
    </row>
    <row r="161" spans="1:7" ht="17.100000000000001" customHeight="1">
      <c r="A161" s="156" t="s">
        <v>770</v>
      </c>
      <c r="B161" s="22">
        <f t="shared" ref="B161:G161" si="9">SUM(B149:B158)</f>
        <v>1910</v>
      </c>
      <c r="C161" s="22" t="e">
        <f>SUM(C149:C158)</f>
        <v>#REF!</v>
      </c>
      <c r="D161" s="22">
        <f t="shared" si="9"/>
        <v>60</v>
      </c>
      <c r="E161" s="22">
        <f>SUM(E149:E158)</f>
        <v>0</v>
      </c>
      <c r="F161" s="22">
        <f t="shared" si="9"/>
        <v>230</v>
      </c>
      <c r="G161" s="22" t="e">
        <f t="shared" si="9"/>
        <v>#REF!</v>
      </c>
    </row>
    <row r="162" spans="1:7" ht="17.100000000000001" customHeight="1"/>
    <row r="163" spans="1:7" ht="17.100000000000001" customHeight="1">
      <c r="A163" s="157" t="s">
        <v>5</v>
      </c>
      <c r="B163" s="22">
        <f t="shared" ref="B163:G163" si="10">SUM(B160:B161)</f>
        <v>154750</v>
      </c>
      <c r="C163" s="22" t="e">
        <f t="shared" si="10"/>
        <v>#REF!</v>
      </c>
      <c r="D163" s="22">
        <f t="shared" si="10"/>
        <v>1550</v>
      </c>
      <c r="E163" s="22">
        <f t="shared" si="10"/>
        <v>1330</v>
      </c>
      <c r="F163" s="22">
        <f t="shared" si="10"/>
        <v>3530</v>
      </c>
      <c r="G163" s="22" t="e">
        <f t="shared" si="10"/>
        <v>#REF!</v>
      </c>
    </row>
  </sheetData>
  <mergeCells count="2">
    <mergeCell ref="A1:G1"/>
    <mergeCell ref="A3:G3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81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DA999-83A5-4BF4-950F-C41BB5CC4A86}">
  <dimension ref="A1:G163"/>
  <sheetViews>
    <sheetView workbookViewId="0">
      <selection activeCell="F136" sqref="F136"/>
    </sheetView>
  </sheetViews>
  <sheetFormatPr defaultRowHeight="18.75"/>
  <cols>
    <col min="1" max="1" width="17.625" bestFit="1" customWidth="1"/>
    <col min="2" max="6" width="10.625" customWidth="1"/>
    <col min="7" max="7" width="12.625" customWidth="1"/>
  </cols>
  <sheetData>
    <row r="1" spans="1:7" ht="21">
      <c r="A1" s="925" t="s">
        <v>735</v>
      </c>
      <c r="B1" s="926"/>
      <c r="C1" s="926"/>
      <c r="D1" s="926"/>
      <c r="E1" s="926"/>
      <c r="F1" s="926"/>
      <c r="G1" s="926"/>
    </row>
    <row r="2" spans="1:7" ht="18.75" customHeight="1">
      <c r="A2" s="159" t="s">
        <v>771</v>
      </c>
      <c r="B2" s="160"/>
      <c r="C2" s="160"/>
      <c r="D2" s="160"/>
      <c r="E2" s="160"/>
      <c r="F2" s="160"/>
      <c r="G2" s="160"/>
    </row>
    <row r="3" spans="1:7" ht="18.75" customHeight="1">
      <c r="A3" s="927" t="s">
        <v>772</v>
      </c>
      <c r="B3" s="927"/>
      <c r="C3" s="927"/>
      <c r="D3" s="927"/>
      <c r="E3" s="927"/>
      <c r="F3" s="927"/>
      <c r="G3" s="927"/>
    </row>
    <row r="4" spans="1:7" ht="17.100000000000001" customHeight="1">
      <c r="A4" s="155" t="s">
        <v>736</v>
      </c>
      <c r="B4" s="154" t="s">
        <v>0</v>
      </c>
      <c r="C4" s="54" t="s">
        <v>1</v>
      </c>
      <c r="D4" s="55" t="s">
        <v>2</v>
      </c>
      <c r="E4" s="56" t="s">
        <v>3</v>
      </c>
      <c r="F4" s="167" t="s">
        <v>4</v>
      </c>
      <c r="G4" s="13" t="s">
        <v>5</v>
      </c>
    </row>
    <row r="5" spans="1:7" ht="15" customHeight="1">
      <c r="A5" s="147" t="s">
        <v>36</v>
      </c>
      <c r="B5" s="148"/>
      <c r="C5" s="148"/>
      <c r="D5" s="148"/>
      <c r="E5" s="148"/>
      <c r="F5" s="148"/>
      <c r="G5" s="149"/>
    </row>
    <row r="6" spans="1:7" ht="17.100000000000001" customHeight="1">
      <c r="A6" s="1" t="s">
        <v>7</v>
      </c>
      <c r="B6" s="17">
        <f>南日本!F27</f>
        <v>1990</v>
      </c>
      <c r="C6" s="6">
        <f>朝日!H10</f>
        <v>70</v>
      </c>
      <c r="D6" s="6">
        <f>読売!D40</f>
        <v>50</v>
      </c>
      <c r="E6" s="35">
        <f>毎日!G10</f>
        <v>10</v>
      </c>
      <c r="F6" s="39">
        <f>日経!G17</f>
        <v>40</v>
      </c>
      <c r="G6" s="46">
        <f>SUM(B6:F6)</f>
        <v>2160</v>
      </c>
    </row>
    <row r="7" spans="1:7" ht="17.100000000000001" customHeight="1">
      <c r="A7" s="2" t="s">
        <v>8</v>
      </c>
      <c r="B7" s="18">
        <f>南日本!F28</f>
        <v>2430</v>
      </c>
      <c r="C7" s="7">
        <f>朝日!H11</f>
        <v>70</v>
      </c>
      <c r="D7" s="7">
        <f>読売!D41</f>
        <v>40</v>
      </c>
      <c r="E7" s="26">
        <f>毎日!G11</f>
        <v>10</v>
      </c>
      <c r="F7" s="41">
        <f>日経!G18</f>
        <v>40</v>
      </c>
      <c r="G7" s="47">
        <f>SUM(B7:F7)</f>
        <v>2590</v>
      </c>
    </row>
    <row r="8" spans="1:7" ht="17.100000000000001" customHeight="1">
      <c r="A8" s="3" t="s">
        <v>9</v>
      </c>
      <c r="B8" s="19">
        <f>南日本!F29</f>
        <v>1300</v>
      </c>
      <c r="C8" s="8">
        <f>朝日!H12</f>
        <v>40</v>
      </c>
      <c r="D8" s="8">
        <f>読売!D42</f>
        <v>10</v>
      </c>
      <c r="E8" s="8">
        <v>0</v>
      </c>
      <c r="F8" s="42">
        <f>日経!G19</f>
        <v>10</v>
      </c>
      <c r="G8" s="48">
        <f>SUM(B8:F8)</f>
        <v>1360</v>
      </c>
    </row>
    <row r="9" spans="1:7" ht="15" customHeight="1">
      <c r="A9" s="147" t="s">
        <v>37</v>
      </c>
      <c r="B9" s="148"/>
      <c r="C9" s="148"/>
      <c r="D9" s="148"/>
      <c r="E9" s="148"/>
      <c r="F9" s="148"/>
      <c r="G9" s="149"/>
    </row>
    <row r="10" spans="1:7" ht="17.100000000000001" customHeight="1">
      <c r="A10" s="1" t="s">
        <v>10</v>
      </c>
      <c r="B10" s="17">
        <f>南日本!F34</f>
        <v>2780</v>
      </c>
      <c r="C10" s="6">
        <f>朝日!H16</f>
        <v>140</v>
      </c>
      <c r="D10" s="37">
        <f>読売!D47</f>
        <v>50</v>
      </c>
      <c r="E10" s="27">
        <f>毎日!G22</f>
        <v>60</v>
      </c>
      <c r="F10" s="39">
        <f>日経!G24</f>
        <v>90</v>
      </c>
      <c r="G10" s="46">
        <f>SUM(B10:F10)</f>
        <v>3120</v>
      </c>
    </row>
    <row r="11" spans="1:7" ht="17.100000000000001" customHeight="1">
      <c r="A11" s="2" t="s">
        <v>11</v>
      </c>
      <c r="B11" s="18">
        <f>南日本!F35</f>
        <v>1690</v>
      </c>
      <c r="C11" s="7">
        <f>朝日!H17</f>
        <v>40</v>
      </c>
      <c r="D11" s="38">
        <v>0</v>
      </c>
      <c r="E11" s="26">
        <f>毎日!G23</f>
        <v>10</v>
      </c>
      <c r="F11" s="41">
        <f>日経!G25</f>
        <v>40</v>
      </c>
      <c r="G11" s="47">
        <f>SUM(B11:F11)</f>
        <v>1780</v>
      </c>
    </row>
    <row r="12" spans="1:7" ht="17.100000000000001" customHeight="1">
      <c r="A12" s="3" t="s">
        <v>12</v>
      </c>
      <c r="B12" s="19">
        <f>南日本!F36</f>
        <v>1570</v>
      </c>
      <c r="C12" s="8">
        <f>朝日!H18</f>
        <v>50</v>
      </c>
      <c r="D12" s="158">
        <f>読売!D48</f>
        <v>40</v>
      </c>
      <c r="E12" s="29">
        <f>毎日!G24</f>
        <v>10</v>
      </c>
      <c r="F12" s="42">
        <f>日経!G26</f>
        <v>30</v>
      </c>
      <c r="G12" s="48">
        <f>SUM(B12:F12)</f>
        <v>1700</v>
      </c>
    </row>
    <row r="13" spans="1:7" ht="15" customHeight="1">
      <c r="A13" s="147" t="s">
        <v>38</v>
      </c>
      <c r="B13" s="148"/>
      <c r="C13" s="148"/>
      <c r="D13" s="148"/>
      <c r="E13" s="148"/>
      <c r="F13" s="148"/>
      <c r="G13" s="149"/>
    </row>
    <row r="14" spans="1:7" ht="17.100000000000001" customHeight="1">
      <c r="A14" s="4" t="s">
        <v>13</v>
      </c>
      <c r="B14" s="20">
        <f>南日本!F42</f>
        <v>3510</v>
      </c>
      <c r="C14" s="5">
        <v>0</v>
      </c>
      <c r="D14" s="5">
        <v>0</v>
      </c>
      <c r="E14" s="34">
        <f>毎日!G35</f>
        <v>20</v>
      </c>
      <c r="F14" s="40">
        <v>0</v>
      </c>
      <c r="G14" s="44">
        <f>SUM(B14:F14)</f>
        <v>3530</v>
      </c>
    </row>
    <row r="15" spans="1:7" ht="15" customHeight="1">
      <c r="A15" s="147" t="s">
        <v>39</v>
      </c>
      <c r="B15" s="148"/>
      <c r="C15" s="148"/>
      <c r="D15" s="148"/>
      <c r="E15" s="148"/>
      <c r="F15" s="148"/>
      <c r="G15" s="149"/>
    </row>
    <row r="16" spans="1:7" ht="17.100000000000001" customHeight="1">
      <c r="A16" s="1" t="s">
        <v>14</v>
      </c>
      <c r="B16" s="17">
        <f>南日本!F48</f>
        <v>3230</v>
      </c>
      <c r="C16" s="35">
        <f>朝日!H26</f>
        <v>40</v>
      </c>
      <c r="D16" s="37">
        <f>読売!H19</f>
        <v>40</v>
      </c>
      <c r="E16" s="27">
        <f>毎日!G44</f>
        <v>10</v>
      </c>
      <c r="F16" s="39">
        <f>日経!G36</f>
        <v>30</v>
      </c>
      <c r="G16" s="43">
        <f>SUM(B16:F16)</f>
        <v>3350</v>
      </c>
    </row>
    <row r="17" spans="1:7" ht="17.100000000000001" customHeight="1">
      <c r="A17" s="2" t="s">
        <v>15</v>
      </c>
      <c r="B17" s="18">
        <f>南日本!F49</f>
        <v>2230</v>
      </c>
      <c r="C17" s="26">
        <f>朝日!H27</f>
        <v>50</v>
      </c>
      <c r="D17" s="26">
        <f>読売!H15</f>
        <v>10</v>
      </c>
      <c r="E17" s="26">
        <f>毎日!G45</f>
        <v>10</v>
      </c>
      <c r="F17" s="41">
        <f>日経!G37</f>
        <v>40</v>
      </c>
      <c r="G17" s="45">
        <f>SUM(B17:F17)</f>
        <v>2340</v>
      </c>
    </row>
    <row r="18" spans="1:7" ht="17.100000000000001" customHeight="1">
      <c r="A18" s="2" t="s">
        <v>16</v>
      </c>
      <c r="B18" s="18">
        <f>南日本!F51</f>
        <v>1740</v>
      </c>
      <c r="C18" s="26">
        <f>朝日!H29</f>
        <v>40</v>
      </c>
      <c r="D18" s="26">
        <f>読売!H17</f>
        <v>10</v>
      </c>
      <c r="E18" s="26">
        <f>毎日!G46</f>
        <v>10</v>
      </c>
      <c r="F18" s="41">
        <f>日経!G39</f>
        <v>40</v>
      </c>
      <c r="G18" s="45">
        <f>SUM(B18:F18)</f>
        <v>1840</v>
      </c>
    </row>
    <row r="19" spans="1:7" ht="17.100000000000001" customHeight="1">
      <c r="A19" s="3" t="s">
        <v>17</v>
      </c>
      <c r="B19" s="18">
        <f>南日本!F52</f>
        <v>1720</v>
      </c>
      <c r="C19" s="26">
        <f>朝日!H30</f>
        <v>20</v>
      </c>
      <c r="D19" s="26">
        <f>読売!H18</f>
        <v>10</v>
      </c>
      <c r="E19" s="8">
        <v>0</v>
      </c>
      <c r="F19" s="41">
        <f>日経!G40</f>
        <v>20</v>
      </c>
      <c r="G19" s="45">
        <f>SUM(B19:F19)</f>
        <v>1770</v>
      </c>
    </row>
    <row r="20" spans="1:7" ht="15" customHeight="1">
      <c r="A20" s="147" t="s">
        <v>40</v>
      </c>
      <c r="B20" s="148"/>
      <c r="C20" s="148"/>
      <c r="D20" s="148"/>
      <c r="E20" s="148"/>
      <c r="F20" s="148"/>
      <c r="G20" s="149"/>
    </row>
    <row r="21" spans="1:7" ht="17.100000000000001" customHeight="1">
      <c r="A21" s="1" t="s">
        <v>18</v>
      </c>
      <c r="B21" s="17">
        <f>南日本!I12</f>
        <v>2580</v>
      </c>
      <c r="C21" s="27">
        <f>朝日!H35</f>
        <v>70</v>
      </c>
      <c r="D21" s="27">
        <f>読売!H24</f>
        <v>40</v>
      </c>
      <c r="E21" s="27">
        <f>毎日!K10</f>
        <v>20</v>
      </c>
      <c r="F21" s="39">
        <f>日経!G45</f>
        <v>60</v>
      </c>
      <c r="G21" s="46">
        <f>SUM(B21:F21)</f>
        <v>2770</v>
      </c>
    </row>
    <row r="22" spans="1:7" ht="17.100000000000001" customHeight="1">
      <c r="A22" s="2" t="s">
        <v>19</v>
      </c>
      <c r="B22" s="18">
        <f>南日本!I13</f>
        <v>2570</v>
      </c>
      <c r="C22" s="26">
        <f>朝日!H36</f>
        <v>50</v>
      </c>
      <c r="D22" s="26">
        <f>読売!H25</f>
        <v>30</v>
      </c>
      <c r="E22" s="26">
        <f>毎日!K11</f>
        <v>10</v>
      </c>
      <c r="F22" s="41">
        <f>日経!G46</f>
        <v>10</v>
      </c>
      <c r="G22" s="47">
        <f>SUM(B22:F22)</f>
        <v>2670</v>
      </c>
    </row>
    <row r="23" spans="1:7" ht="17.100000000000001" customHeight="1">
      <c r="A23" s="2" t="s">
        <v>864</v>
      </c>
      <c r="B23" s="18">
        <f>南日本!I14</f>
        <v>930</v>
      </c>
      <c r="C23" s="26">
        <f>朝日!H37</f>
        <v>20</v>
      </c>
      <c r="D23" s="26">
        <f>読売!H26</f>
        <v>10</v>
      </c>
      <c r="E23" s="26">
        <f>毎日!K12</f>
        <v>20</v>
      </c>
      <c r="F23" s="41">
        <f>日経!G47</f>
        <v>10</v>
      </c>
      <c r="G23" s="47">
        <f>SUM(B23:F23)</f>
        <v>990</v>
      </c>
    </row>
    <row r="24" spans="1:7" ht="17.100000000000001" customHeight="1">
      <c r="A24" s="2" t="s">
        <v>20</v>
      </c>
      <c r="B24" s="18">
        <f>南日本!I15</f>
        <v>530</v>
      </c>
      <c r="C24" s="26">
        <f>朝日!H38</f>
        <v>10</v>
      </c>
      <c r="D24" s="7">
        <v>0</v>
      </c>
      <c r="E24" s="7">
        <v>0</v>
      </c>
      <c r="F24" s="41">
        <f>日経!G48</f>
        <v>10</v>
      </c>
      <c r="G24" s="47">
        <f>SUM(B24:F24)</f>
        <v>550</v>
      </c>
    </row>
    <row r="25" spans="1:7" ht="17.100000000000001" customHeight="1">
      <c r="A25" s="3" t="s">
        <v>21</v>
      </c>
      <c r="B25" s="19">
        <f>南日本!I16</f>
        <v>400</v>
      </c>
      <c r="C25" s="29">
        <f>朝日!H39</f>
        <v>10</v>
      </c>
      <c r="D25" s="8">
        <v>0</v>
      </c>
      <c r="E25" s="8">
        <v>0</v>
      </c>
      <c r="F25" s="42">
        <f>日経!G49</f>
        <v>10</v>
      </c>
      <c r="G25" s="48">
        <f>SUM(B25:F25)</f>
        <v>420</v>
      </c>
    </row>
    <row r="26" spans="1:7" ht="15" customHeight="1">
      <c r="A26" s="147" t="s">
        <v>41</v>
      </c>
      <c r="B26" s="148"/>
      <c r="C26" s="148"/>
      <c r="D26" s="148"/>
      <c r="E26" s="148"/>
      <c r="F26" s="148"/>
      <c r="G26" s="149"/>
    </row>
    <row r="27" spans="1:7" ht="17.100000000000001" customHeight="1">
      <c r="A27" s="1" t="s">
        <v>22</v>
      </c>
      <c r="B27" s="17">
        <f>南日本!I25</f>
        <v>1370</v>
      </c>
      <c r="C27" s="6">
        <f>朝日!H44</f>
        <v>40</v>
      </c>
      <c r="D27" s="6">
        <v>0</v>
      </c>
      <c r="E27" s="27">
        <f>毎日!K21</f>
        <v>10</v>
      </c>
      <c r="F27" s="39">
        <f>日経!K10</f>
        <v>20</v>
      </c>
      <c r="G27" s="46">
        <f t="shared" ref="G27:G32" si="0">SUM(B27:F27)</f>
        <v>1440</v>
      </c>
    </row>
    <row r="28" spans="1:7" ht="17.100000000000001" customHeight="1">
      <c r="A28" s="2" t="s">
        <v>23</v>
      </c>
      <c r="B28" s="18">
        <f>南日本!I26</f>
        <v>1070</v>
      </c>
      <c r="C28" s="7">
        <f>朝日!H45</f>
        <v>30</v>
      </c>
      <c r="D28" s="7">
        <v>0</v>
      </c>
      <c r="E28" s="26">
        <f>毎日!K22</f>
        <v>10</v>
      </c>
      <c r="F28" s="41">
        <f>日経!K11</f>
        <v>20</v>
      </c>
      <c r="G28" s="47">
        <f t="shared" si="0"/>
        <v>1130</v>
      </c>
    </row>
    <row r="29" spans="1:7" ht="17.100000000000001" customHeight="1">
      <c r="A29" s="2" t="s">
        <v>24</v>
      </c>
      <c r="B29" s="18">
        <f>南日本!I27</f>
        <v>1100</v>
      </c>
      <c r="C29" s="7">
        <f>朝日!H46</f>
        <v>40</v>
      </c>
      <c r="D29" s="7">
        <v>0</v>
      </c>
      <c r="E29" s="26">
        <f>毎日!K23</f>
        <v>10</v>
      </c>
      <c r="F29" s="41">
        <f>日経!K12</f>
        <v>20</v>
      </c>
      <c r="G29" s="47">
        <f t="shared" si="0"/>
        <v>1170</v>
      </c>
    </row>
    <row r="30" spans="1:7" ht="17.100000000000001" customHeight="1">
      <c r="A30" s="2" t="s">
        <v>25</v>
      </c>
      <c r="B30" s="18">
        <f>南日本!I28</f>
        <v>1460</v>
      </c>
      <c r="C30" s="7">
        <f>朝日!H47</f>
        <v>50</v>
      </c>
      <c r="D30" s="7">
        <v>0</v>
      </c>
      <c r="E30" s="26">
        <f>毎日!K24</f>
        <v>10</v>
      </c>
      <c r="F30" s="41">
        <f>日経!K13</f>
        <v>50</v>
      </c>
      <c r="G30" s="47">
        <f t="shared" si="0"/>
        <v>1570</v>
      </c>
    </row>
    <row r="31" spans="1:7" ht="17.100000000000001" customHeight="1">
      <c r="A31" s="2" t="s">
        <v>26</v>
      </c>
      <c r="B31" s="18">
        <f>南日本!I29</f>
        <v>2260</v>
      </c>
      <c r="C31" s="7">
        <f>朝日!H48</f>
        <v>90</v>
      </c>
      <c r="D31" s="7">
        <f>読売!H34</f>
        <v>10</v>
      </c>
      <c r="E31" s="26">
        <f>毎日!K25</f>
        <v>20</v>
      </c>
      <c r="F31" s="41">
        <f>日経!K14</f>
        <v>50</v>
      </c>
      <c r="G31" s="47">
        <f t="shared" si="0"/>
        <v>2430</v>
      </c>
    </row>
    <row r="32" spans="1:7" ht="17.100000000000001" customHeight="1">
      <c r="A32" s="3" t="s">
        <v>27</v>
      </c>
      <c r="B32" s="19">
        <f>南日本!I30</f>
        <v>2040</v>
      </c>
      <c r="C32" s="8">
        <f>朝日!H49</f>
        <v>50</v>
      </c>
      <c r="D32" s="7">
        <f>読売!H35</f>
        <v>20</v>
      </c>
      <c r="E32" s="29">
        <f>毎日!K26</f>
        <v>10</v>
      </c>
      <c r="F32" s="42">
        <f>日経!K15</f>
        <v>30</v>
      </c>
      <c r="G32" s="48">
        <f t="shared" si="0"/>
        <v>2150</v>
      </c>
    </row>
    <row r="33" spans="1:7" ht="15" customHeight="1">
      <c r="A33" s="147" t="s">
        <v>42</v>
      </c>
      <c r="B33" s="148"/>
      <c r="C33" s="148"/>
      <c r="D33" s="148"/>
      <c r="E33" s="148"/>
      <c r="F33" s="148"/>
      <c r="G33" s="149"/>
    </row>
    <row r="34" spans="1:7" ht="17.100000000000001" customHeight="1">
      <c r="A34" s="1" t="s">
        <v>28</v>
      </c>
      <c r="B34" s="17">
        <f>南日本!I36</f>
        <v>1520</v>
      </c>
      <c r="C34" s="27">
        <f>朝日!L10</f>
        <v>50</v>
      </c>
      <c r="D34" s="6">
        <f>読売!H40</f>
        <v>20</v>
      </c>
      <c r="E34" s="27">
        <f>毎日!K31</f>
        <v>10</v>
      </c>
      <c r="F34" s="39">
        <f>日経!K22</f>
        <v>30</v>
      </c>
      <c r="G34" s="46">
        <f>SUM(B34:F34)</f>
        <v>1630</v>
      </c>
    </row>
    <row r="35" spans="1:7" ht="17.100000000000001" customHeight="1">
      <c r="A35" s="2" t="s">
        <v>29</v>
      </c>
      <c r="B35" s="18">
        <f>南日本!I37</f>
        <v>2710</v>
      </c>
      <c r="C35" s="26">
        <f>朝日!L11</f>
        <v>100</v>
      </c>
      <c r="D35" s="7">
        <f>読売!H41</f>
        <v>90</v>
      </c>
      <c r="E35" s="26">
        <f>毎日!K32</f>
        <v>20</v>
      </c>
      <c r="F35" s="41">
        <f>日経!K23</f>
        <v>70</v>
      </c>
      <c r="G35" s="47">
        <f>SUM(B35:F35)</f>
        <v>2990</v>
      </c>
    </row>
    <row r="36" spans="1:7" ht="17.100000000000001" customHeight="1">
      <c r="A36" s="3" t="s">
        <v>30</v>
      </c>
      <c r="B36" s="19">
        <f>南日本!I38</f>
        <v>960</v>
      </c>
      <c r="C36" s="29">
        <f>朝日!L12</f>
        <v>30</v>
      </c>
      <c r="D36" s="8">
        <f>読売!H42</f>
        <v>20</v>
      </c>
      <c r="E36" s="8">
        <v>0</v>
      </c>
      <c r="F36" s="42">
        <f>日経!K24</f>
        <v>20</v>
      </c>
      <c r="G36" s="48">
        <f>SUM(B36:F36)</f>
        <v>1030</v>
      </c>
    </row>
    <row r="37" spans="1:7" ht="15" customHeight="1">
      <c r="A37" s="147" t="s">
        <v>43</v>
      </c>
      <c r="B37" s="148"/>
      <c r="C37" s="148"/>
      <c r="D37" s="148"/>
      <c r="E37" s="148"/>
      <c r="F37" s="148"/>
      <c r="G37" s="149"/>
    </row>
    <row r="38" spans="1:7" ht="17.100000000000001" customHeight="1">
      <c r="A38" s="1" t="s">
        <v>6</v>
      </c>
      <c r="B38" s="17">
        <f>南日本!I43</f>
        <v>3770</v>
      </c>
      <c r="C38" s="27">
        <f>朝日!L16</f>
        <v>160</v>
      </c>
      <c r="D38" s="6">
        <v>0</v>
      </c>
      <c r="E38" s="27">
        <f>毎日!K37</f>
        <v>40</v>
      </c>
      <c r="F38" s="39">
        <f>日経!K30</f>
        <v>130</v>
      </c>
      <c r="G38" s="46">
        <f>SUM(B38:F38)</f>
        <v>4100</v>
      </c>
    </row>
    <row r="39" spans="1:7" ht="17.100000000000001" customHeight="1">
      <c r="A39" s="2" t="s">
        <v>31</v>
      </c>
      <c r="B39" s="18">
        <f>南日本!I44</f>
        <v>3190</v>
      </c>
      <c r="C39" s="26">
        <f>朝日!L17</f>
        <v>170</v>
      </c>
      <c r="D39" s="7">
        <v>0</v>
      </c>
      <c r="E39" s="26">
        <f>毎日!K38</f>
        <v>50</v>
      </c>
      <c r="F39" s="41">
        <f>日経!K31</f>
        <v>100</v>
      </c>
      <c r="G39" s="47">
        <f t="shared" ref="G39:G46" si="1">SUM(B39:F39)</f>
        <v>3510</v>
      </c>
    </row>
    <row r="40" spans="1:7" ht="17.100000000000001" customHeight="1">
      <c r="A40" s="2" t="s">
        <v>32</v>
      </c>
      <c r="B40" s="18">
        <f>南日本!I45</f>
        <v>1680</v>
      </c>
      <c r="C40" s="26">
        <f>朝日!L18</f>
        <v>60</v>
      </c>
      <c r="D40" s="7">
        <v>0</v>
      </c>
      <c r="E40" s="26">
        <f>毎日!K39</f>
        <v>10</v>
      </c>
      <c r="F40" s="41">
        <f>日経!K32</f>
        <v>50</v>
      </c>
      <c r="G40" s="47">
        <f t="shared" si="1"/>
        <v>1800</v>
      </c>
    </row>
    <row r="41" spans="1:7" ht="17.100000000000001" customHeight="1">
      <c r="A41" s="2" t="s">
        <v>33</v>
      </c>
      <c r="B41" s="18">
        <f>南日本!I46</f>
        <v>230</v>
      </c>
      <c r="C41" s="26">
        <f>朝日!L19</f>
        <v>10</v>
      </c>
      <c r="D41" s="7">
        <v>0</v>
      </c>
      <c r="E41" s="7">
        <v>0</v>
      </c>
      <c r="F41" s="41">
        <f>日経!K33</f>
        <v>10</v>
      </c>
      <c r="G41" s="47">
        <f t="shared" si="1"/>
        <v>250</v>
      </c>
    </row>
    <row r="42" spans="1:7" ht="17.100000000000001" customHeight="1">
      <c r="A42" s="2" t="s">
        <v>552</v>
      </c>
      <c r="B42" s="18">
        <f>南日本!I47</f>
        <v>1450</v>
      </c>
      <c r="C42" s="26">
        <f>朝日!L20</f>
        <v>50</v>
      </c>
      <c r="D42" s="7">
        <v>0</v>
      </c>
      <c r="E42" s="26">
        <f>毎日!K40</f>
        <v>10</v>
      </c>
      <c r="F42" s="41">
        <f>日経!K34</f>
        <v>30</v>
      </c>
      <c r="G42" s="47">
        <f t="shared" si="1"/>
        <v>1540</v>
      </c>
    </row>
    <row r="43" spans="1:7" ht="17.100000000000001" customHeight="1">
      <c r="A43" s="2" t="s">
        <v>34</v>
      </c>
      <c r="B43" s="18">
        <f>南日本!I48</f>
        <v>1190</v>
      </c>
      <c r="C43" s="26">
        <f>朝日!L21</f>
        <v>20</v>
      </c>
      <c r="D43" s="26">
        <f>読売!L8</f>
        <v>30</v>
      </c>
      <c r="E43" s="26">
        <f>毎日!K41</f>
        <v>10</v>
      </c>
      <c r="F43" s="41">
        <f>日経!K35</f>
        <v>10</v>
      </c>
      <c r="G43" s="47">
        <f t="shared" si="1"/>
        <v>1260</v>
      </c>
    </row>
    <row r="44" spans="1:7" ht="17.100000000000001" customHeight="1">
      <c r="A44" s="2" t="s">
        <v>35</v>
      </c>
      <c r="B44" s="18">
        <f>南日本!I49</f>
        <v>1830</v>
      </c>
      <c r="C44" s="26">
        <f>朝日!L22</f>
        <v>50</v>
      </c>
      <c r="D44" s="7">
        <f>読売!L10</f>
        <v>10</v>
      </c>
      <c r="E44" s="26">
        <f>毎日!K42</f>
        <v>20</v>
      </c>
      <c r="F44" s="41">
        <f>日経!K36</f>
        <v>30</v>
      </c>
      <c r="G44" s="47">
        <f t="shared" si="1"/>
        <v>1940</v>
      </c>
    </row>
    <row r="45" spans="1:7" ht="17.100000000000001" customHeight="1">
      <c r="A45" s="2" t="s">
        <v>44</v>
      </c>
      <c r="B45" s="18">
        <f>南日本!I50</f>
        <v>1000</v>
      </c>
      <c r="C45" s="26">
        <f>朝日!L23</f>
        <v>30</v>
      </c>
      <c r="D45" s="7">
        <f>読売!L11</f>
        <v>20</v>
      </c>
      <c r="E45" s="7">
        <v>0</v>
      </c>
      <c r="F45" s="41">
        <f>日経!K37</f>
        <v>10</v>
      </c>
      <c r="G45" s="47">
        <f t="shared" si="1"/>
        <v>1060</v>
      </c>
    </row>
    <row r="46" spans="1:7" ht="17.100000000000001" customHeight="1">
      <c r="A46" s="2" t="s">
        <v>45</v>
      </c>
      <c r="B46" s="18">
        <f>南日本!I51</f>
        <v>710</v>
      </c>
      <c r="C46" s="26">
        <f>朝日!L24</f>
        <v>30</v>
      </c>
      <c r="D46" s="7">
        <f>読売!L12</f>
        <v>10</v>
      </c>
      <c r="E46" s="26">
        <f>毎日!K43</f>
        <v>10</v>
      </c>
      <c r="F46" s="41">
        <f>日経!K38</f>
        <v>10</v>
      </c>
      <c r="G46" s="47">
        <f t="shared" si="1"/>
        <v>770</v>
      </c>
    </row>
    <row r="47" spans="1:7" ht="15" customHeight="1">
      <c r="A47" s="36" t="s">
        <v>53</v>
      </c>
      <c r="B47" s="30"/>
      <c r="C47" s="31"/>
      <c r="D47" s="31"/>
      <c r="E47" s="31"/>
      <c r="F47" s="32"/>
      <c r="G47" s="33"/>
    </row>
    <row r="48" spans="1:7" ht="15" customHeight="1">
      <c r="A48" s="2" t="s">
        <v>46</v>
      </c>
      <c r="B48" s="18">
        <f>南日本!I52</f>
        <v>70</v>
      </c>
      <c r="C48" s="7">
        <v>0</v>
      </c>
      <c r="D48" s="7">
        <v>0</v>
      </c>
      <c r="E48" s="7">
        <v>0</v>
      </c>
      <c r="F48" s="11">
        <v>0</v>
      </c>
      <c r="G48" s="47">
        <f>SUM(B48:F48)</f>
        <v>70</v>
      </c>
    </row>
    <row r="49" spans="1:7" ht="15" customHeight="1">
      <c r="A49" s="2" t="s">
        <v>47</v>
      </c>
      <c r="B49" s="18">
        <f>南日本!I53</f>
        <v>60</v>
      </c>
      <c r="C49" s="7">
        <v>0</v>
      </c>
      <c r="D49" s="7">
        <v>0</v>
      </c>
      <c r="E49" s="7">
        <v>0</v>
      </c>
      <c r="F49" s="11">
        <v>0</v>
      </c>
      <c r="G49" s="47">
        <f t="shared" ref="G49:G55" si="2">SUM(B49:F49)</f>
        <v>60</v>
      </c>
    </row>
    <row r="50" spans="1:7" ht="15" customHeight="1">
      <c r="A50" s="2" t="s">
        <v>48</v>
      </c>
      <c r="B50" s="18">
        <f>南日本!I54</f>
        <v>40</v>
      </c>
      <c r="C50" s="7">
        <v>0</v>
      </c>
      <c r="D50" s="7">
        <v>0</v>
      </c>
      <c r="E50" s="7">
        <v>0</v>
      </c>
      <c r="F50" s="11">
        <v>0</v>
      </c>
      <c r="G50" s="47">
        <f t="shared" si="2"/>
        <v>40</v>
      </c>
    </row>
    <row r="51" spans="1:7" ht="15" customHeight="1">
      <c r="A51" s="2" t="s">
        <v>49</v>
      </c>
      <c r="B51" s="18">
        <f>南日本!I55</f>
        <v>60</v>
      </c>
      <c r="C51" s="7">
        <v>0</v>
      </c>
      <c r="D51" s="7">
        <v>0</v>
      </c>
      <c r="E51" s="7">
        <v>0</v>
      </c>
      <c r="F51" s="11">
        <v>0</v>
      </c>
      <c r="G51" s="47">
        <f t="shared" si="2"/>
        <v>60</v>
      </c>
    </row>
    <row r="52" spans="1:7" ht="15" customHeight="1">
      <c r="A52" s="2" t="s">
        <v>50</v>
      </c>
      <c r="B52" s="18">
        <f>南日本!L10</f>
        <v>140</v>
      </c>
      <c r="C52" s="7">
        <v>0</v>
      </c>
      <c r="D52" s="7">
        <v>0</v>
      </c>
      <c r="E52" s="7">
        <v>0</v>
      </c>
      <c r="F52" s="11">
        <v>0</v>
      </c>
      <c r="G52" s="47">
        <f t="shared" si="2"/>
        <v>140</v>
      </c>
    </row>
    <row r="53" spans="1:7" ht="15" customHeight="1">
      <c r="A53" s="2" t="s">
        <v>51</v>
      </c>
      <c r="B53" s="18">
        <f>南日本!L11</f>
        <v>130</v>
      </c>
      <c r="C53" s="7">
        <v>0</v>
      </c>
      <c r="D53" s="7">
        <v>0</v>
      </c>
      <c r="E53" s="7">
        <v>0</v>
      </c>
      <c r="F53" s="41">
        <f>日経!K39</f>
        <v>10</v>
      </c>
      <c r="G53" s="47">
        <f t="shared" si="2"/>
        <v>140</v>
      </c>
    </row>
    <row r="54" spans="1:7" ht="15" customHeight="1">
      <c r="A54" s="23" t="s">
        <v>553</v>
      </c>
      <c r="B54" s="18">
        <f>南日本!L12</f>
        <v>40</v>
      </c>
      <c r="C54" s="7">
        <v>0</v>
      </c>
      <c r="D54" s="24">
        <v>0</v>
      </c>
      <c r="E54" s="24">
        <v>0</v>
      </c>
      <c r="F54" s="25">
        <v>0</v>
      </c>
      <c r="G54" s="47">
        <f t="shared" si="2"/>
        <v>40</v>
      </c>
    </row>
    <row r="55" spans="1:7" ht="15" customHeight="1">
      <c r="A55" s="3" t="s">
        <v>52</v>
      </c>
      <c r="B55" s="19">
        <f>南日本!L13</f>
        <v>50</v>
      </c>
      <c r="C55" s="8">
        <v>0</v>
      </c>
      <c r="D55" s="8">
        <v>0</v>
      </c>
      <c r="E55" s="8">
        <v>0</v>
      </c>
      <c r="F55" s="12">
        <v>0</v>
      </c>
      <c r="G55" s="48">
        <f t="shared" si="2"/>
        <v>50</v>
      </c>
    </row>
    <row r="58" spans="1:7" ht="17.100000000000001" customHeight="1"/>
    <row r="59" spans="1:7" ht="17.100000000000001" customHeight="1">
      <c r="A59" s="155" t="s">
        <v>736</v>
      </c>
      <c r="B59" s="256" t="s">
        <v>0</v>
      </c>
      <c r="C59" s="257" t="s">
        <v>1</v>
      </c>
      <c r="D59" s="258" t="s">
        <v>2</v>
      </c>
      <c r="E59" s="259" t="s">
        <v>3</v>
      </c>
      <c r="F59" s="260" t="s">
        <v>4</v>
      </c>
      <c r="G59" s="261" t="s">
        <v>5</v>
      </c>
    </row>
    <row r="60" spans="1:7" ht="15" customHeight="1">
      <c r="A60" s="147" t="s">
        <v>54</v>
      </c>
      <c r="B60" s="148"/>
      <c r="C60" s="148"/>
      <c r="D60" s="148"/>
      <c r="E60" s="148"/>
      <c r="F60" s="148"/>
      <c r="G60" s="149"/>
    </row>
    <row r="61" spans="1:7" ht="15" customHeight="1">
      <c r="A61" s="1" t="s">
        <v>55</v>
      </c>
      <c r="B61" s="21">
        <f>南日本!L20</f>
        <v>2680</v>
      </c>
      <c r="C61" s="27">
        <f>朝日!L28</f>
        <v>70</v>
      </c>
      <c r="D61" s="35">
        <f>読売!L18</f>
        <v>40</v>
      </c>
      <c r="E61" s="27">
        <f>毎日!O10</f>
        <v>20</v>
      </c>
      <c r="F61" s="39">
        <f>日経!K46</f>
        <v>40</v>
      </c>
      <c r="G61" s="46">
        <f>SUM(B61:F61)</f>
        <v>2850</v>
      </c>
    </row>
    <row r="62" spans="1:7" ht="15" customHeight="1">
      <c r="A62" s="3" t="s">
        <v>56</v>
      </c>
      <c r="B62" s="19">
        <f>南日本!L21</f>
        <v>1590</v>
      </c>
      <c r="C62" s="29">
        <f>朝日!L29</f>
        <v>20</v>
      </c>
      <c r="D62" s="29">
        <f>読売!L19</f>
        <v>20</v>
      </c>
      <c r="E62" s="29">
        <f>毎日!O11</f>
        <v>10</v>
      </c>
      <c r="F62" s="42">
        <f>日経!K47</f>
        <v>20</v>
      </c>
      <c r="G62" s="48">
        <f>SUM(B62:F62)</f>
        <v>1660</v>
      </c>
    </row>
    <row r="63" spans="1:7" ht="15" customHeight="1">
      <c r="A63" s="151" t="s">
        <v>57</v>
      </c>
      <c r="B63" s="150"/>
      <c r="C63" s="150"/>
      <c r="D63" s="150"/>
      <c r="E63" s="150"/>
      <c r="F63" s="150"/>
      <c r="G63" s="152"/>
    </row>
    <row r="64" spans="1:7" ht="17.100000000000001" customHeight="1">
      <c r="A64" s="1" t="s">
        <v>58</v>
      </c>
      <c r="B64" s="17">
        <f>南日本!L26</f>
        <v>1420</v>
      </c>
      <c r="C64" s="27">
        <f>朝日!L35</f>
        <v>40</v>
      </c>
      <c r="D64" s="27">
        <f>読売!L24</f>
        <v>10</v>
      </c>
      <c r="E64" s="27">
        <f>毎日!O19</f>
        <v>10</v>
      </c>
      <c r="F64" s="39">
        <f>日経!O10</f>
        <v>20</v>
      </c>
      <c r="G64" s="46">
        <f>SUM(B64:F64)</f>
        <v>1500</v>
      </c>
    </row>
    <row r="65" spans="1:7" ht="17.100000000000001" customHeight="1">
      <c r="A65" s="2" t="s">
        <v>59</v>
      </c>
      <c r="B65" s="18">
        <f>南日本!L27</f>
        <v>1130</v>
      </c>
      <c r="C65" s="26">
        <f>朝日!L36</f>
        <v>30</v>
      </c>
      <c r="D65" s="26">
        <f>読売!L25</f>
        <v>10</v>
      </c>
      <c r="E65" s="26">
        <f>毎日!O20</f>
        <v>10</v>
      </c>
      <c r="F65" s="41">
        <f>日経!O11</f>
        <v>10</v>
      </c>
      <c r="G65" s="47">
        <f>SUM(B65:F65)</f>
        <v>1190</v>
      </c>
    </row>
    <row r="66" spans="1:7" ht="17.100000000000001" customHeight="1">
      <c r="A66" s="2" t="s">
        <v>60</v>
      </c>
      <c r="B66" s="18">
        <f>南日本!L28</f>
        <v>1660</v>
      </c>
      <c r="C66" s="26">
        <f>朝日!L37</f>
        <v>90</v>
      </c>
      <c r="D66" s="7">
        <v>0</v>
      </c>
      <c r="E66" s="26">
        <f>毎日!O21</f>
        <v>10</v>
      </c>
      <c r="F66" s="41">
        <f>日経!O12</f>
        <v>50</v>
      </c>
      <c r="G66" s="47">
        <f>SUM(B66:F66)</f>
        <v>1810</v>
      </c>
    </row>
    <row r="67" spans="1:7" ht="17.100000000000001" customHeight="1">
      <c r="A67" s="3" t="s">
        <v>61</v>
      </c>
      <c r="B67" s="19">
        <f>南日本!L29</f>
        <v>700</v>
      </c>
      <c r="C67" s="29">
        <f>朝日!L38</f>
        <v>20</v>
      </c>
      <c r="D67" s="8">
        <v>0</v>
      </c>
      <c r="E67" s="29">
        <f>毎日!O22</f>
        <v>10</v>
      </c>
      <c r="F67" s="42">
        <f>日経!O13</f>
        <v>10</v>
      </c>
      <c r="G67" s="48">
        <f>SUM(B67:F67)</f>
        <v>740</v>
      </c>
    </row>
    <row r="68" spans="1:7" ht="15" customHeight="1">
      <c r="A68" s="147" t="s">
        <v>62</v>
      </c>
      <c r="B68" s="148"/>
      <c r="C68" s="148"/>
      <c r="D68" s="148"/>
      <c r="E68" s="148"/>
      <c r="F68" s="148"/>
      <c r="G68" s="149"/>
    </row>
    <row r="69" spans="1:7" ht="17.100000000000001" customHeight="1">
      <c r="A69" s="1" t="s">
        <v>64</v>
      </c>
      <c r="B69" s="21">
        <f>南日本!L36</f>
        <v>2260</v>
      </c>
      <c r="C69" s="6">
        <v>0</v>
      </c>
      <c r="D69" s="6">
        <v>0</v>
      </c>
      <c r="E69" s="35">
        <f>毎日!O30</f>
        <v>50</v>
      </c>
      <c r="F69" s="39">
        <f>日経!O19</f>
        <v>80</v>
      </c>
      <c r="G69" s="46">
        <f>SUM(B69:F69)</f>
        <v>2390</v>
      </c>
    </row>
    <row r="70" spans="1:7" ht="17.100000000000001" customHeight="1">
      <c r="A70" s="3" t="s">
        <v>63</v>
      </c>
      <c r="B70" s="19">
        <f>南日本!L37</f>
        <v>900</v>
      </c>
      <c r="C70" s="29">
        <f>朝日!L43</f>
        <v>20</v>
      </c>
      <c r="D70" s="8">
        <v>0</v>
      </c>
      <c r="E70" s="29">
        <f>毎日!O31</f>
        <v>10</v>
      </c>
      <c r="F70" s="42">
        <f>日経!O20</f>
        <v>10</v>
      </c>
      <c r="G70" s="48">
        <f>SUM(B70:F70)</f>
        <v>940</v>
      </c>
    </row>
    <row r="71" spans="1:7" ht="15" customHeight="1">
      <c r="A71" s="147" t="s">
        <v>65</v>
      </c>
      <c r="B71" s="148"/>
      <c r="C71" s="148"/>
      <c r="D71" s="148"/>
      <c r="E71" s="148"/>
      <c r="F71" s="150"/>
      <c r="G71" s="149"/>
    </row>
    <row r="72" spans="1:7" ht="17.100000000000001" customHeight="1">
      <c r="A72" s="1" t="s">
        <v>66</v>
      </c>
      <c r="B72" s="17">
        <f>南日本!L43</f>
        <v>2280</v>
      </c>
      <c r="C72" s="27">
        <f>朝日!L47</f>
        <v>170</v>
      </c>
      <c r="D72" s="6">
        <v>0</v>
      </c>
      <c r="E72" s="27">
        <f>毎日!O37</f>
        <v>70</v>
      </c>
      <c r="F72" s="39">
        <f>日経!O26</f>
        <v>90</v>
      </c>
      <c r="G72" s="46">
        <f>SUM(B72:F72)</f>
        <v>2610</v>
      </c>
    </row>
    <row r="73" spans="1:7" ht="17.100000000000001" customHeight="1">
      <c r="A73" s="2" t="s">
        <v>67</v>
      </c>
      <c r="B73" s="18">
        <f>南日本!L44</f>
        <v>1590</v>
      </c>
      <c r="C73" s="26">
        <f>朝日!L48</f>
        <v>100</v>
      </c>
      <c r="D73" s="7">
        <v>0</v>
      </c>
      <c r="E73" s="26">
        <f>毎日!O38</f>
        <v>30</v>
      </c>
      <c r="F73" s="41">
        <f>日経!O27</f>
        <v>60</v>
      </c>
      <c r="G73" s="47">
        <f>SUM(B73:F73)</f>
        <v>1780</v>
      </c>
    </row>
    <row r="74" spans="1:7" ht="17.100000000000001" customHeight="1">
      <c r="A74" s="2" t="s">
        <v>68</v>
      </c>
      <c r="B74" s="18">
        <f>南日本!L45</f>
        <v>1410</v>
      </c>
      <c r="C74" s="26">
        <f>朝日!L49</f>
        <v>110</v>
      </c>
      <c r="D74" s="7">
        <v>0</v>
      </c>
      <c r="E74" s="26">
        <f>毎日!O39</f>
        <v>30</v>
      </c>
      <c r="F74" s="41">
        <f>日経!O28</f>
        <v>30</v>
      </c>
      <c r="G74" s="47">
        <f>SUM(B74:F74)</f>
        <v>1580</v>
      </c>
    </row>
    <row r="75" spans="1:7" ht="17.100000000000001" customHeight="1">
      <c r="A75" s="2" t="s">
        <v>69</v>
      </c>
      <c r="B75" s="18">
        <f>南日本!L46</f>
        <v>1690</v>
      </c>
      <c r="C75" s="26">
        <f>朝日!L50</f>
        <v>60</v>
      </c>
      <c r="D75" s="7">
        <v>0</v>
      </c>
      <c r="E75" s="26">
        <f>毎日!O40</f>
        <v>10</v>
      </c>
      <c r="F75" s="41">
        <f>日経!O29</f>
        <v>40</v>
      </c>
      <c r="G75" s="47">
        <f>SUM(B75:F75)</f>
        <v>1800</v>
      </c>
    </row>
    <row r="76" spans="1:7" ht="17.100000000000001" customHeight="1">
      <c r="A76" s="3" t="s">
        <v>70</v>
      </c>
      <c r="B76" s="19">
        <f>南日本!L47</f>
        <v>1120</v>
      </c>
      <c r="C76" s="29">
        <f>朝日!L51</f>
        <v>30</v>
      </c>
      <c r="D76" s="8">
        <v>0</v>
      </c>
      <c r="E76" s="29">
        <f>毎日!O41</f>
        <v>10</v>
      </c>
      <c r="F76" s="42">
        <f>日経!O30</f>
        <v>20</v>
      </c>
      <c r="G76" s="48">
        <f>SUM(B76:F76)</f>
        <v>1180</v>
      </c>
    </row>
    <row r="77" spans="1:7" ht="15" customHeight="1">
      <c r="A77" s="147" t="s">
        <v>71</v>
      </c>
      <c r="B77" s="148"/>
      <c r="C77" s="148"/>
      <c r="D77" s="148"/>
      <c r="E77" s="148"/>
      <c r="F77" s="148"/>
      <c r="G77" s="149"/>
    </row>
    <row r="78" spans="1:7" ht="17.100000000000001" customHeight="1">
      <c r="A78" s="4" t="s">
        <v>72</v>
      </c>
      <c r="B78" s="20">
        <f>南日本!L53</f>
        <v>40</v>
      </c>
      <c r="C78" s="5">
        <v>0</v>
      </c>
      <c r="D78" s="5">
        <v>0</v>
      </c>
      <c r="E78" s="5">
        <v>0</v>
      </c>
      <c r="F78" s="9">
        <v>0</v>
      </c>
      <c r="G78" s="44">
        <f>SUM(B78:F78)</f>
        <v>40</v>
      </c>
    </row>
    <row r="79" spans="1:7" ht="15" customHeight="1">
      <c r="A79" s="147" t="s">
        <v>73</v>
      </c>
      <c r="B79" s="148"/>
      <c r="C79" s="148"/>
      <c r="D79" s="148"/>
      <c r="E79" s="148"/>
      <c r="F79" s="148"/>
      <c r="G79" s="149"/>
    </row>
    <row r="80" spans="1:7" ht="17.100000000000001" customHeight="1">
      <c r="A80" s="1" t="s">
        <v>74</v>
      </c>
      <c r="B80" s="21">
        <f>南日本!P12</f>
        <v>670</v>
      </c>
      <c r="C80" s="6">
        <v>0</v>
      </c>
      <c r="D80" s="27">
        <f>読売!L45</f>
        <v>10</v>
      </c>
      <c r="E80" s="27">
        <f>毎日!O47</f>
        <v>10</v>
      </c>
      <c r="F80" s="39">
        <f>日経!O36</f>
        <v>10</v>
      </c>
      <c r="G80" s="46">
        <f>SUM(B80:F80)</f>
        <v>700</v>
      </c>
    </row>
    <row r="81" spans="1:7" ht="17.100000000000001" customHeight="1">
      <c r="A81" s="3" t="s">
        <v>75</v>
      </c>
      <c r="B81" s="19">
        <f>南日本!P13</f>
        <v>880</v>
      </c>
      <c r="C81" s="29">
        <f>朝日!P10</f>
        <v>10</v>
      </c>
      <c r="D81" s="29">
        <f>読売!L46</f>
        <v>10</v>
      </c>
      <c r="E81" s="29">
        <f>毎日!O48</f>
        <v>10</v>
      </c>
      <c r="F81" s="42">
        <f>日経!O37</f>
        <v>10</v>
      </c>
      <c r="G81" s="48">
        <f>SUM(B81:F81)</f>
        <v>920</v>
      </c>
    </row>
    <row r="82" spans="1:7" ht="15" customHeight="1">
      <c r="A82" s="147" t="s">
        <v>76</v>
      </c>
      <c r="B82" s="148"/>
      <c r="C82" s="148"/>
      <c r="D82" s="148"/>
      <c r="E82" s="148"/>
      <c r="F82" s="148"/>
      <c r="G82" s="149"/>
    </row>
    <row r="83" spans="1:7" ht="17.100000000000001" customHeight="1">
      <c r="A83" s="1" t="s">
        <v>77</v>
      </c>
      <c r="B83" s="17">
        <f>南日本!P18</f>
        <v>2110</v>
      </c>
      <c r="C83" s="27">
        <f>朝日!P15</f>
        <v>110</v>
      </c>
      <c r="D83" s="6">
        <v>0</v>
      </c>
      <c r="E83" s="27">
        <f>毎日!T10</f>
        <v>10</v>
      </c>
      <c r="F83" s="39">
        <f>日経!O43</f>
        <v>50</v>
      </c>
      <c r="G83" s="46">
        <f>SUM(B83:F83)</f>
        <v>2280</v>
      </c>
    </row>
    <row r="84" spans="1:7" ht="17.100000000000001" customHeight="1">
      <c r="A84" s="2" t="s">
        <v>78</v>
      </c>
      <c r="B84" s="18">
        <f>南日本!P19</f>
        <v>3370</v>
      </c>
      <c r="C84" s="26">
        <f>朝日!P16</f>
        <v>150</v>
      </c>
      <c r="D84" s="7">
        <v>0</v>
      </c>
      <c r="E84" s="26">
        <f>毎日!T11</f>
        <v>20</v>
      </c>
      <c r="F84" s="41">
        <f>日経!O44</f>
        <v>70</v>
      </c>
      <c r="G84" s="47">
        <f t="shared" ref="G84:G89" si="3">SUM(B84:F84)</f>
        <v>3610</v>
      </c>
    </row>
    <row r="85" spans="1:7" ht="17.100000000000001" customHeight="1">
      <c r="A85" s="2" t="s">
        <v>79</v>
      </c>
      <c r="B85" s="18">
        <f>南日本!P20</f>
        <v>2260</v>
      </c>
      <c r="C85" s="26">
        <f>朝日!P17</f>
        <v>110</v>
      </c>
      <c r="D85" s="7">
        <v>0</v>
      </c>
      <c r="E85" s="26">
        <f>毎日!T12</f>
        <v>10</v>
      </c>
      <c r="F85" s="41">
        <f>日経!O45</f>
        <v>40</v>
      </c>
      <c r="G85" s="47">
        <f t="shared" si="3"/>
        <v>2420</v>
      </c>
    </row>
    <row r="86" spans="1:7" ht="17.100000000000001" customHeight="1">
      <c r="A86" s="2" t="s">
        <v>80</v>
      </c>
      <c r="B86" s="18">
        <f>南日本!P21</f>
        <v>1110</v>
      </c>
      <c r="C86" s="26">
        <f>朝日!P18</f>
        <v>50</v>
      </c>
      <c r="D86" s="7">
        <f>読売!P11</f>
        <v>30</v>
      </c>
      <c r="E86" s="26">
        <f>毎日!T13</f>
        <v>10</v>
      </c>
      <c r="F86" s="41">
        <f>日経!O46</f>
        <v>30</v>
      </c>
      <c r="G86" s="47">
        <f t="shared" si="3"/>
        <v>1230</v>
      </c>
    </row>
    <row r="87" spans="1:7" ht="17.100000000000001" customHeight="1">
      <c r="A87" s="2" t="s">
        <v>81</v>
      </c>
      <c r="B87" s="18">
        <f>南日本!P22</f>
        <v>1040</v>
      </c>
      <c r="C87" s="26">
        <f>朝日!P19</f>
        <v>50</v>
      </c>
      <c r="D87" s="7">
        <v>0</v>
      </c>
      <c r="E87" s="26">
        <f>毎日!T14</f>
        <v>30</v>
      </c>
      <c r="F87" s="41">
        <f>日経!O47</f>
        <v>30</v>
      </c>
      <c r="G87" s="47">
        <f t="shared" si="3"/>
        <v>1150</v>
      </c>
    </row>
    <row r="88" spans="1:7" ht="17.100000000000001" customHeight="1">
      <c r="A88" s="2" t="s">
        <v>82</v>
      </c>
      <c r="B88" s="18">
        <f>南日本!P23</f>
        <v>1060</v>
      </c>
      <c r="C88" s="26">
        <f>朝日!P20</f>
        <v>60</v>
      </c>
      <c r="D88" s="7">
        <v>0</v>
      </c>
      <c r="E88" s="26">
        <f>毎日!T15</f>
        <v>10</v>
      </c>
      <c r="F88" s="41">
        <f>日経!O48</f>
        <v>30</v>
      </c>
      <c r="G88" s="47">
        <f t="shared" si="3"/>
        <v>1160</v>
      </c>
    </row>
    <row r="89" spans="1:7" ht="17.100000000000001" customHeight="1">
      <c r="A89" s="3" t="s">
        <v>83</v>
      </c>
      <c r="B89" s="19">
        <f>南日本!P24</f>
        <v>1350</v>
      </c>
      <c r="C89" s="29">
        <f>朝日!P21</f>
        <v>80</v>
      </c>
      <c r="D89" s="8">
        <v>0</v>
      </c>
      <c r="E89" s="29">
        <f>毎日!T16</f>
        <v>10</v>
      </c>
      <c r="F89" s="42">
        <f>日経!O49</f>
        <v>30</v>
      </c>
      <c r="G89" s="48">
        <f t="shared" si="3"/>
        <v>1470</v>
      </c>
    </row>
    <row r="90" spans="1:7" ht="15" customHeight="1">
      <c r="A90" s="151" t="s">
        <v>84</v>
      </c>
      <c r="B90" s="150"/>
      <c r="C90" s="150"/>
      <c r="D90" s="150"/>
      <c r="E90" s="150"/>
      <c r="F90" s="150"/>
      <c r="G90" s="152"/>
    </row>
    <row r="91" spans="1:7" ht="17.100000000000001" customHeight="1">
      <c r="A91" s="1" t="s">
        <v>85</v>
      </c>
      <c r="B91" s="17">
        <f>南日本!P30</f>
        <v>3020</v>
      </c>
      <c r="C91" s="27">
        <f>朝日!P26</f>
        <v>150</v>
      </c>
      <c r="D91" s="6">
        <v>0</v>
      </c>
      <c r="E91" s="27">
        <f>毎日!T23</f>
        <v>20</v>
      </c>
      <c r="F91" s="39">
        <f>日経!T10</f>
        <v>110</v>
      </c>
      <c r="G91" s="46">
        <f>SUM(B91:F91)</f>
        <v>3300</v>
      </c>
    </row>
    <row r="92" spans="1:7" ht="17.100000000000001" customHeight="1">
      <c r="A92" s="2" t="s">
        <v>86</v>
      </c>
      <c r="B92" s="18">
        <f>南日本!P31</f>
        <v>1800</v>
      </c>
      <c r="C92" s="26">
        <f>朝日!P27</f>
        <v>70</v>
      </c>
      <c r="D92" s="7">
        <v>0</v>
      </c>
      <c r="E92" s="26">
        <f>毎日!T24</f>
        <v>10</v>
      </c>
      <c r="F92" s="41">
        <f>日経!T11</f>
        <v>40</v>
      </c>
      <c r="G92" s="47">
        <f t="shared" ref="G92:G100" si="4">SUM(B92:F92)</f>
        <v>1920</v>
      </c>
    </row>
    <row r="93" spans="1:7" ht="17.100000000000001" customHeight="1">
      <c r="A93" s="2" t="s">
        <v>87</v>
      </c>
      <c r="B93" s="18">
        <f>南日本!P32</f>
        <v>2310</v>
      </c>
      <c r="C93" s="26">
        <f>朝日!P28</f>
        <v>120</v>
      </c>
      <c r="D93" s="7">
        <v>0</v>
      </c>
      <c r="E93" s="26">
        <f>毎日!T25</f>
        <v>20</v>
      </c>
      <c r="F93" s="41">
        <f>日経!T12</f>
        <v>170</v>
      </c>
      <c r="G93" s="47">
        <f t="shared" si="4"/>
        <v>2620</v>
      </c>
    </row>
    <row r="94" spans="1:7" ht="17.100000000000001" customHeight="1">
      <c r="A94" s="2" t="s">
        <v>88</v>
      </c>
      <c r="B94" s="18">
        <f>南日本!P33</f>
        <v>2420</v>
      </c>
      <c r="C94" s="26">
        <f>朝日!P29</f>
        <v>110</v>
      </c>
      <c r="D94" s="7">
        <v>0</v>
      </c>
      <c r="E94" s="26">
        <f>毎日!T26</f>
        <v>10</v>
      </c>
      <c r="F94" s="41">
        <f>日経!T13</f>
        <v>80</v>
      </c>
      <c r="G94" s="47">
        <f t="shared" si="4"/>
        <v>2620</v>
      </c>
    </row>
    <row r="95" spans="1:7" ht="17.100000000000001" customHeight="1">
      <c r="A95" s="2" t="s">
        <v>89</v>
      </c>
      <c r="B95" s="18">
        <f>南日本!P34</f>
        <v>2110</v>
      </c>
      <c r="C95" s="26">
        <f>朝日!P30</f>
        <v>100</v>
      </c>
      <c r="D95" s="7">
        <v>0</v>
      </c>
      <c r="E95" s="26">
        <f>毎日!T27</f>
        <v>20</v>
      </c>
      <c r="F95" s="41">
        <f>日経!T14</f>
        <v>40</v>
      </c>
      <c r="G95" s="47">
        <f t="shared" si="4"/>
        <v>2270</v>
      </c>
    </row>
    <row r="96" spans="1:7" ht="17.100000000000001" customHeight="1">
      <c r="A96" s="2" t="s">
        <v>90</v>
      </c>
      <c r="B96" s="18">
        <f>南日本!P35</f>
        <v>770</v>
      </c>
      <c r="C96" s="26">
        <f>朝日!P31</f>
        <v>20</v>
      </c>
      <c r="D96" s="7">
        <v>0</v>
      </c>
      <c r="E96" s="7">
        <v>0</v>
      </c>
      <c r="F96" s="41">
        <f>日経!T15</f>
        <v>10</v>
      </c>
      <c r="G96" s="47">
        <f t="shared" si="4"/>
        <v>800</v>
      </c>
    </row>
    <row r="97" spans="1:7" ht="17.100000000000001" customHeight="1">
      <c r="A97" s="2" t="s">
        <v>91</v>
      </c>
      <c r="B97" s="18">
        <f>南日本!P36</f>
        <v>1280</v>
      </c>
      <c r="C97" s="26">
        <f>朝日!P32</f>
        <v>30</v>
      </c>
      <c r="D97" s="7">
        <v>0</v>
      </c>
      <c r="E97" s="26">
        <f>毎日!T28</f>
        <v>10</v>
      </c>
      <c r="F97" s="41">
        <f>日経!T16</f>
        <v>30</v>
      </c>
      <c r="G97" s="47">
        <f t="shared" si="4"/>
        <v>1350</v>
      </c>
    </row>
    <row r="98" spans="1:7" ht="17.100000000000001" customHeight="1">
      <c r="A98" s="2" t="s">
        <v>92</v>
      </c>
      <c r="B98" s="18">
        <f>南日本!P37</f>
        <v>880</v>
      </c>
      <c r="C98" s="26">
        <f>朝日!P33</f>
        <v>50</v>
      </c>
      <c r="D98" s="7">
        <v>0</v>
      </c>
      <c r="E98" s="26">
        <f>毎日!T29</f>
        <v>10</v>
      </c>
      <c r="F98" s="41">
        <f>日経!T17</f>
        <v>30</v>
      </c>
      <c r="G98" s="47">
        <f t="shared" si="4"/>
        <v>970</v>
      </c>
    </row>
    <row r="99" spans="1:7" ht="17.100000000000001" customHeight="1">
      <c r="A99" s="2" t="s">
        <v>93</v>
      </c>
      <c r="B99" s="18">
        <f>南日本!P38</f>
        <v>1230</v>
      </c>
      <c r="C99" s="26">
        <f>朝日!P34</f>
        <v>50</v>
      </c>
      <c r="D99" s="26">
        <f>読売!P25</f>
        <v>70</v>
      </c>
      <c r="E99" s="26">
        <f>毎日!T30</f>
        <v>10</v>
      </c>
      <c r="F99" s="41">
        <f>日経!T18</f>
        <v>50</v>
      </c>
      <c r="G99" s="47">
        <f t="shared" si="4"/>
        <v>1410</v>
      </c>
    </row>
    <row r="100" spans="1:7" ht="17.100000000000001" customHeight="1">
      <c r="A100" s="3" t="s">
        <v>94</v>
      </c>
      <c r="B100" s="19">
        <f>南日本!P39</f>
        <v>680</v>
      </c>
      <c r="C100" s="29">
        <f>朝日!P35</f>
        <v>20</v>
      </c>
      <c r="D100" s="191">
        <v>0</v>
      </c>
      <c r="E100" s="8">
        <v>0</v>
      </c>
      <c r="F100" s="42">
        <f>日経!T19</f>
        <v>10</v>
      </c>
      <c r="G100" s="48">
        <f t="shared" si="4"/>
        <v>710</v>
      </c>
    </row>
    <row r="101" spans="1:7" ht="15" customHeight="1">
      <c r="A101" s="147" t="s">
        <v>95</v>
      </c>
      <c r="B101" s="148"/>
      <c r="C101" s="148"/>
      <c r="D101" s="148"/>
      <c r="E101" s="148"/>
      <c r="F101" s="148"/>
      <c r="G101" s="149"/>
    </row>
    <row r="102" spans="1:7" ht="17.100000000000001" customHeight="1">
      <c r="A102" s="4" t="s">
        <v>96</v>
      </c>
      <c r="B102" s="20">
        <f>南日本!P45</f>
        <v>1620</v>
      </c>
      <c r="C102" s="34">
        <f>朝日!P40</f>
        <v>40</v>
      </c>
      <c r="D102" s="34">
        <f>読売!P31</f>
        <v>70</v>
      </c>
      <c r="E102" s="34">
        <f>毎日!T43</f>
        <v>10</v>
      </c>
      <c r="F102" s="40">
        <f>日経!T25</f>
        <v>30</v>
      </c>
      <c r="G102" s="44">
        <f>SUM(B102:F102)</f>
        <v>1770</v>
      </c>
    </row>
    <row r="103" spans="1:7" ht="15" customHeight="1">
      <c r="A103" s="147" t="s">
        <v>97</v>
      </c>
      <c r="B103" s="148"/>
      <c r="C103" s="148"/>
      <c r="D103" s="148"/>
      <c r="E103" s="148"/>
      <c r="F103" s="150"/>
      <c r="G103" s="149"/>
    </row>
    <row r="104" spans="1:7" ht="17.100000000000001" customHeight="1">
      <c r="A104" s="1" t="s">
        <v>98</v>
      </c>
      <c r="B104" s="17">
        <f>南日本!P50</f>
        <v>2070</v>
      </c>
      <c r="C104" s="27">
        <f>朝日!P45</f>
        <v>60</v>
      </c>
      <c r="D104" s="27">
        <f>読売!P37</f>
        <v>80</v>
      </c>
      <c r="E104" s="27">
        <f>毎日!T48</f>
        <v>20</v>
      </c>
      <c r="F104" s="39">
        <f>日経!T30</f>
        <v>50</v>
      </c>
      <c r="G104" s="46">
        <f>SUM(B104:F104)</f>
        <v>2280</v>
      </c>
    </row>
    <row r="105" spans="1:7" ht="17.100000000000001" customHeight="1">
      <c r="A105" s="2" t="s">
        <v>99</v>
      </c>
      <c r="B105" s="18">
        <f>南日本!P51</f>
        <v>2360</v>
      </c>
      <c r="C105" s="26">
        <f>朝日!P46</f>
        <v>90</v>
      </c>
      <c r="D105" s="26">
        <f>読売!P38</f>
        <v>70</v>
      </c>
      <c r="E105" s="26">
        <f>毎日!T49</f>
        <v>20</v>
      </c>
      <c r="F105" s="41">
        <f>日経!T31</f>
        <v>50</v>
      </c>
      <c r="G105" s="47">
        <f>SUM(B105:F105)</f>
        <v>2590</v>
      </c>
    </row>
    <row r="106" spans="1:7" ht="17.100000000000001" customHeight="1">
      <c r="A106" s="2" t="s">
        <v>100</v>
      </c>
      <c r="B106" s="18">
        <f>南日本!P52</f>
        <v>640</v>
      </c>
      <c r="C106" s="26">
        <f>朝日!P47</f>
        <v>10</v>
      </c>
      <c r="D106" s="26">
        <f>読売!P39</f>
        <v>10</v>
      </c>
      <c r="E106" s="7">
        <v>0</v>
      </c>
      <c r="F106" s="11">
        <v>0</v>
      </c>
      <c r="G106" s="47">
        <f>SUM(B106:F106)</f>
        <v>660</v>
      </c>
    </row>
    <row r="107" spans="1:7" ht="17.100000000000001" customHeight="1">
      <c r="A107" s="3" t="s">
        <v>101</v>
      </c>
      <c r="B107" s="19">
        <f>南日本!P53</f>
        <v>640</v>
      </c>
      <c r="C107" s="29">
        <v>0</v>
      </c>
      <c r="D107" s="29">
        <f>読売!P40</f>
        <v>10</v>
      </c>
      <c r="E107" s="8">
        <v>0</v>
      </c>
      <c r="F107" s="42">
        <f>日経!T32</f>
        <v>10</v>
      </c>
      <c r="G107" s="48">
        <f>SUM(B107:F107)</f>
        <v>660</v>
      </c>
    </row>
    <row r="108" spans="1:7" ht="15" customHeight="1">
      <c r="A108" s="147" t="s">
        <v>102</v>
      </c>
      <c r="B108" s="148"/>
      <c r="C108" s="148"/>
      <c r="D108" s="148"/>
      <c r="E108" s="148"/>
      <c r="F108" s="148"/>
      <c r="G108" s="149"/>
    </row>
    <row r="109" spans="1:7" ht="17.100000000000001" customHeight="1">
      <c r="A109" s="1" t="s">
        <v>103</v>
      </c>
      <c r="B109" s="17">
        <f>南日本!S12</f>
        <v>840</v>
      </c>
      <c r="C109" s="27">
        <f>朝日!T10</f>
        <v>10</v>
      </c>
      <c r="D109" s="27">
        <f>読売!P44</f>
        <v>10</v>
      </c>
      <c r="E109" s="6">
        <v>0</v>
      </c>
      <c r="F109" s="39">
        <f>日経!T38</f>
        <v>10</v>
      </c>
      <c r="G109" s="46">
        <f>SUM(B109:F109)</f>
        <v>870</v>
      </c>
    </row>
    <row r="110" spans="1:7" ht="17.100000000000001" customHeight="1">
      <c r="A110" s="2" t="s">
        <v>104</v>
      </c>
      <c r="B110" s="18">
        <f>南日本!S13</f>
        <v>1240</v>
      </c>
      <c r="C110" s="26">
        <f>朝日!T11</f>
        <v>40</v>
      </c>
      <c r="D110" s="26">
        <f>読売!P45</f>
        <v>50</v>
      </c>
      <c r="E110" s="26">
        <f>毎日!X10</f>
        <v>20</v>
      </c>
      <c r="F110" s="41">
        <f>日経!T39</f>
        <v>70</v>
      </c>
      <c r="G110" s="47">
        <f>SUM(B110:F110)</f>
        <v>1420</v>
      </c>
    </row>
    <row r="111" spans="1:7" ht="17.100000000000001" customHeight="1">
      <c r="A111" s="2" t="s">
        <v>105</v>
      </c>
      <c r="B111" s="18">
        <f>南日本!S14</f>
        <v>950</v>
      </c>
      <c r="C111" s="26">
        <f>朝日!T12</f>
        <v>40</v>
      </c>
      <c r="D111" s="26">
        <f>読売!P46</f>
        <v>20</v>
      </c>
      <c r="E111" s="26">
        <f>毎日!X11</f>
        <v>10</v>
      </c>
      <c r="F111" s="41">
        <f>日経!T40</f>
        <v>10</v>
      </c>
      <c r="G111" s="47">
        <f>SUM(B111:F111)</f>
        <v>1030</v>
      </c>
    </row>
    <row r="112" spans="1:7" ht="17.100000000000001" customHeight="1">
      <c r="A112" s="3" t="s">
        <v>106</v>
      </c>
      <c r="B112" s="19">
        <f>南日本!S15</f>
        <v>920</v>
      </c>
      <c r="C112" s="29">
        <f>朝日!T13</f>
        <v>20</v>
      </c>
      <c r="D112" s="29">
        <f>読売!P47</f>
        <v>10</v>
      </c>
      <c r="E112" s="192">
        <v>0</v>
      </c>
      <c r="F112" s="42">
        <f>日経!T41</f>
        <v>20</v>
      </c>
      <c r="G112" s="48">
        <f>SUM(B112:F112)</f>
        <v>970</v>
      </c>
    </row>
    <row r="113" spans="1:7" ht="15" customHeight="1">
      <c r="A113" s="147" t="s">
        <v>107</v>
      </c>
      <c r="B113" s="148"/>
      <c r="C113" s="148"/>
      <c r="D113" s="148"/>
      <c r="E113" s="148"/>
      <c r="F113" s="148"/>
      <c r="G113" s="149"/>
    </row>
    <row r="114" spans="1:7" ht="17.100000000000001" customHeight="1">
      <c r="A114" s="1" t="s">
        <v>108</v>
      </c>
      <c r="B114" s="17">
        <f>南日本!S21</f>
        <v>1320</v>
      </c>
      <c r="C114" s="27">
        <f>朝日!T18</f>
        <v>50</v>
      </c>
      <c r="D114" s="6">
        <f>読売!U10</f>
        <v>50</v>
      </c>
      <c r="E114" s="27">
        <f>毎日!X20</f>
        <v>20</v>
      </c>
      <c r="F114" s="39">
        <f>日経!T47</f>
        <v>40</v>
      </c>
      <c r="G114" s="46">
        <f>SUM(B114:F114)</f>
        <v>1480</v>
      </c>
    </row>
    <row r="115" spans="1:7" ht="17.100000000000001" customHeight="1">
      <c r="A115" s="2" t="s">
        <v>109</v>
      </c>
      <c r="B115" s="18">
        <f>南日本!S22</f>
        <v>1010</v>
      </c>
      <c r="C115" s="26">
        <f>朝日!T19</f>
        <v>30</v>
      </c>
      <c r="D115" s="7">
        <f>読売!U11</f>
        <v>10</v>
      </c>
      <c r="E115" s="26">
        <f>毎日!X21</f>
        <v>20</v>
      </c>
      <c r="F115" s="41">
        <f>日経!T48</f>
        <v>10</v>
      </c>
      <c r="G115" s="47">
        <f>SUM(B115:F115)</f>
        <v>1080</v>
      </c>
    </row>
    <row r="116" spans="1:7" ht="17.100000000000001" customHeight="1">
      <c r="A116" s="3" t="s">
        <v>110</v>
      </c>
      <c r="B116" s="19">
        <f>南日本!S23</f>
        <v>640</v>
      </c>
      <c r="C116" s="29">
        <f>朝日!T20</f>
        <v>10</v>
      </c>
      <c r="D116" s="8">
        <f>読売!U12</f>
        <v>10</v>
      </c>
      <c r="E116" s="29">
        <v>0</v>
      </c>
      <c r="F116" s="42">
        <f>日経!T49</f>
        <v>10</v>
      </c>
      <c r="G116" s="48">
        <f>SUM(B116:F116)</f>
        <v>670</v>
      </c>
    </row>
    <row r="117" spans="1:7" ht="17.100000000000001" customHeight="1">
      <c r="A117" s="155" t="s">
        <v>736</v>
      </c>
      <c r="B117" s="154" t="s">
        <v>0</v>
      </c>
      <c r="C117" s="54" t="s">
        <v>1</v>
      </c>
      <c r="D117" s="55" t="s">
        <v>2</v>
      </c>
      <c r="E117" s="56" t="s">
        <v>3</v>
      </c>
      <c r="F117" s="165" t="s">
        <v>4</v>
      </c>
      <c r="G117" s="13" t="s">
        <v>5</v>
      </c>
    </row>
    <row r="118" spans="1:7" ht="15" customHeight="1">
      <c r="A118" s="147" t="s">
        <v>111</v>
      </c>
      <c r="B118" s="148"/>
      <c r="C118" s="148"/>
      <c r="D118" s="148"/>
      <c r="E118" s="148"/>
      <c r="F118" s="148"/>
      <c r="G118" s="149"/>
    </row>
    <row r="119" spans="1:7" ht="17.100000000000001" customHeight="1">
      <c r="A119" s="1" t="s">
        <v>865</v>
      </c>
      <c r="B119" s="17">
        <f>南日本!S29</f>
        <v>550</v>
      </c>
      <c r="C119" s="27">
        <f>朝日!T25</f>
        <v>10</v>
      </c>
      <c r="D119" s="27">
        <f>読売!U24</f>
        <v>10</v>
      </c>
      <c r="E119" s="6">
        <v>0</v>
      </c>
      <c r="F119" s="39">
        <f>日経!X10</f>
        <v>10</v>
      </c>
      <c r="G119" s="46">
        <f>SUM(B119:F119)</f>
        <v>580</v>
      </c>
    </row>
    <row r="120" spans="1:7" ht="17.100000000000001" customHeight="1">
      <c r="A120" s="2" t="s">
        <v>112</v>
      </c>
      <c r="B120" s="18">
        <f>南日本!S30</f>
        <v>2660</v>
      </c>
      <c r="C120" s="26">
        <f>朝日!T26</f>
        <v>130</v>
      </c>
      <c r="D120" s="7">
        <v>0</v>
      </c>
      <c r="E120" s="26">
        <f>毎日!X29</f>
        <v>40</v>
      </c>
      <c r="F120" s="41">
        <f>日経!X11</f>
        <v>120</v>
      </c>
      <c r="G120" s="47">
        <f t="shared" ref="G120:G128" si="5">SUM(B120:F120)</f>
        <v>2950</v>
      </c>
    </row>
    <row r="121" spans="1:7" ht="17.100000000000001" customHeight="1">
      <c r="A121" s="2" t="s">
        <v>113</v>
      </c>
      <c r="B121" s="18">
        <f>南日本!S31</f>
        <v>1400</v>
      </c>
      <c r="C121" s="26">
        <f>朝日!T27</f>
        <v>50</v>
      </c>
      <c r="D121" s="7">
        <v>0</v>
      </c>
      <c r="E121" s="26">
        <f>毎日!X30</f>
        <v>10</v>
      </c>
      <c r="F121" s="41">
        <f>日経!X12</f>
        <v>50</v>
      </c>
      <c r="G121" s="47">
        <f t="shared" si="5"/>
        <v>1510</v>
      </c>
    </row>
    <row r="122" spans="1:7" ht="17.100000000000001" customHeight="1">
      <c r="A122" s="2" t="s">
        <v>114</v>
      </c>
      <c r="B122" s="18">
        <f>南日本!S32</f>
        <v>2240</v>
      </c>
      <c r="C122" s="26">
        <f>朝日!T28</f>
        <v>80</v>
      </c>
      <c r="D122" s="7">
        <v>0</v>
      </c>
      <c r="E122" s="26">
        <f>毎日!X31</f>
        <v>40</v>
      </c>
      <c r="F122" s="41">
        <f>日経!X13</f>
        <v>70</v>
      </c>
      <c r="G122" s="47">
        <f t="shared" si="5"/>
        <v>2430</v>
      </c>
    </row>
    <row r="123" spans="1:7" ht="17.100000000000001" customHeight="1">
      <c r="A123" s="2" t="s">
        <v>115</v>
      </c>
      <c r="B123" s="18">
        <f>南日本!S33</f>
        <v>1590</v>
      </c>
      <c r="C123" s="26">
        <f>朝日!T29</f>
        <v>40</v>
      </c>
      <c r="D123" s="7">
        <v>0</v>
      </c>
      <c r="E123" s="26">
        <f>毎日!X32</f>
        <v>20</v>
      </c>
      <c r="F123" s="41">
        <f>日経!X14</f>
        <v>40</v>
      </c>
      <c r="G123" s="47">
        <f t="shared" si="5"/>
        <v>1690</v>
      </c>
    </row>
    <row r="124" spans="1:7" ht="17.100000000000001" customHeight="1">
      <c r="A124" s="2" t="s">
        <v>116</v>
      </c>
      <c r="B124" s="18">
        <f>南日本!S34</f>
        <v>1030</v>
      </c>
      <c r="C124" s="26">
        <f>朝日!T30</f>
        <v>20</v>
      </c>
      <c r="D124" s="7">
        <v>0</v>
      </c>
      <c r="E124" s="26">
        <f>毎日!X33</f>
        <v>10</v>
      </c>
      <c r="F124" s="41">
        <f>日経!X15</f>
        <v>10</v>
      </c>
      <c r="G124" s="47">
        <f t="shared" si="5"/>
        <v>1070</v>
      </c>
    </row>
    <row r="125" spans="1:7" ht="17.100000000000001" customHeight="1">
      <c r="A125" s="2" t="s">
        <v>117</v>
      </c>
      <c r="B125" s="18">
        <f>南日本!S35</f>
        <v>570</v>
      </c>
      <c r="C125" s="26">
        <f>朝日!T31</f>
        <v>20</v>
      </c>
      <c r="D125" s="7">
        <v>0</v>
      </c>
      <c r="E125" s="26">
        <f>毎日!X34</f>
        <v>10</v>
      </c>
      <c r="F125" s="41">
        <f>日経!X16</f>
        <v>10</v>
      </c>
      <c r="G125" s="47">
        <f t="shared" si="5"/>
        <v>610</v>
      </c>
    </row>
    <row r="126" spans="1:7" ht="17.100000000000001" customHeight="1">
      <c r="A126" s="2" t="s">
        <v>876</v>
      </c>
      <c r="B126" s="18">
        <f>南日本!S36</f>
        <v>1420</v>
      </c>
      <c r="C126" s="26">
        <f>朝日!T32</f>
        <v>40</v>
      </c>
      <c r="D126" s="7">
        <v>0</v>
      </c>
      <c r="E126" s="26">
        <f>毎日!X35</f>
        <v>10</v>
      </c>
      <c r="F126" s="41">
        <f>日経!X17</f>
        <v>30</v>
      </c>
      <c r="G126" s="47">
        <f t="shared" si="5"/>
        <v>1500</v>
      </c>
    </row>
    <row r="127" spans="1:7" ht="17.100000000000001" customHeight="1">
      <c r="A127" s="2" t="s">
        <v>119</v>
      </c>
      <c r="B127" s="18">
        <f>南日本!S37</f>
        <v>1790</v>
      </c>
      <c r="C127" s="26">
        <f>朝日!T33</f>
        <v>30</v>
      </c>
      <c r="D127" s="26">
        <f>読売!U23</f>
        <v>30</v>
      </c>
      <c r="E127" s="26">
        <f>毎日!X36</f>
        <v>10</v>
      </c>
      <c r="F127" s="41">
        <f>日経!X18</f>
        <v>30</v>
      </c>
      <c r="G127" s="47">
        <f t="shared" si="5"/>
        <v>1890</v>
      </c>
    </row>
    <row r="128" spans="1:7" ht="17.100000000000001" customHeight="1">
      <c r="A128" s="3" t="s">
        <v>120</v>
      </c>
      <c r="B128" s="19">
        <f>南日本!S38</f>
        <v>900</v>
      </c>
      <c r="C128" s="26">
        <f>朝日!T34</f>
        <v>20</v>
      </c>
      <c r="D128" s="8">
        <v>0</v>
      </c>
      <c r="E128" s="8">
        <v>0</v>
      </c>
      <c r="F128" s="42">
        <f>日経!X19</f>
        <v>10</v>
      </c>
      <c r="G128" s="48">
        <f t="shared" si="5"/>
        <v>930</v>
      </c>
    </row>
    <row r="129" spans="1:7" ht="15" customHeight="1">
      <c r="A129" s="151" t="s">
        <v>121</v>
      </c>
      <c r="B129" s="150"/>
      <c r="C129" s="150"/>
      <c r="D129" s="150"/>
      <c r="E129" s="150"/>
      <c r="F129" s="150"/>
      <c r="G129" s="152"/>
    </row>
    <row r="130" spans="1:7" ht="17.100000000000001" customHeight="1">
      <c r="A130" s="1" t="s">
        <v>122</v>
      </c>
      <c r="B130" s="17">
        <f>南日本!S46</f>
        <v>1070</v>
      </c>
      <c r="C130" s="27">
        <f>朝日!T40</f>
        <v>30</v>
      </c>
      <c r="D130" s="27">
        <f>読売!U32</f>
        <v>30</v>
      </c>
      <c r="E130" s="27">
        <f>毎日!X44</f>
        <v>10</v>
      </c>
      <c r="F130" s="39">
        <f>日経!X24</f>
        <v>10</v>
      </c>
      <c r="G130" s="46">
        <f>SUM(B130:F130)</f>
        <v>1150</v>
      </c>
    </row>
    <row r="131" spans="1:7" ht="17.100000000000001" customHeight="1">
      <c r="A131" s="2" t="s">
        <v>123</v>
      </c>
      <c r="B131" s="18">
        <f>南日本!S47</f>
        <v>930</v>
      </c>
      <c r="C131" s="26">
        <f>朝日!T41</f>
        <v>10</v>
      </c>
      <c r="D131" s="26">
        <f>読売!U33</f>
        <v>10</v>
      </c>
      <c r="E131" s="26">
        <f>毎日!X45</f>
        <v>10</v>
      </c>
      <c r="F131" s="41">
        <f>日経!X25</f>
        <v>10</v>
      </c>
      <c r="G131" s="47">
        <f t="shared" ref="G131:G136" si="6">SUM(B131:F131)</f>
        <v>970</v>
      </c>
    </row>
    <row r="132" spans="1:7" ht="17.100000000000001" customHeight="1">
      <c r="A132" s="2" t="s">
        <v>124</v>
      </c>
      <c r="B132" s="18">
        <f>南日本!S48</f>
        <v>460</v>
      </c>
      <c r="C132" s="7">
        <v>0</v>
      </c>
      <c r="D132" s="7">
        <v>0</v>
      </c>
      <c r="E132" s="7">
        <v>0</v>
      </c>
      <c r="F132" s="41">
        <f>日経!X26</f>
        <v>10</v>
      </c>
      <c r="G132" s="47">
        <f t="shared" si="6"/>
        <v>470</v>
      </c>
    </row>
    <row r="133" spans="1:7" ht="17.100000000000001" customHeight="1">
      <c r="A133" s="2" t="s">
        <v>125</v>
      </c>
      <c r="B133" s="18">
        <f>南日本!S49</f>
        <v>920</v>
      </c>
      <c r="C133" s="26">
        <f>朝日!T42</f>
        <v>10</v>
      </c>
      <c r="D133" s="26">
        <f>読売!U34</f>
        <v>10</v>
      </c>
      <c r="E133" s="192">
        <v>0</v>
      </c>
      <c r="F133" s="41">
        <f>日経!X27</f>
        <v>10</v>
      </c>
      <c r="G133" s="47">
        <f t="shared" si="6"/>
        <v>950</v>
      </c>
    </row>
    <row r="134" spans="1:7" ht="17.100000000000001" customHeight="1">
      <c r="A134" s="2" t="s">
        <v>126</v>
      </c>
      <c r="B134" s="18">
        <f>南日本!S50</f>
        <v>330</v>
      </c>
      <c r="C134" s="7">
        <v>0</v>
      </c>
      <c r="D134" s="26">
        <f>読売!U35</f>
        <v>10</v>
      </c>
      <c r="E134" s="7">
        <v>0</v>
      </c>
      <c r="F134" s="41">
        <v>0</v>
      </c>
      <c r="G134" s="47">
        <f t="shared" si="6"/>
        <v>340</v>
      </c>
    </row>
    <row r="135" spans="1:7" ht="17.100000000000001" customHeight="1">
      <c r="A135" s="2" t="s">
        <v>127</v>
      </c>
      <c r="B135" s="18">
        <f>南日本!S51</f>
        <v>1880</v>
      </c>
      <c r="C135" s="26">
        <f>朝日!T43</f>
        <v>40</v>
      </c>
      <c r="D135" s="7">
        <v>0</v>
      </c>
      <c r="E135" s="26">
        <f>毎日!X46</f>
        <v>10</v>
      </c>
      <c r="F135" s="41">
        <f>日経!X28</f>
        <v>20</v>
      </c>
      <c r="G135" s="47">
        <f t="shared" si="6"/>
        <v>1950</v>
      </c>
    </row>
    <row r="136" spans="1:7" ht="17.100000000000001" customHeight="1">
      <c r="A136" s="3" t="s">
        <v>128</v>
      </c>
      <c r="B136" s="19">
        <f>南日本!S52</f>
        <v>470</v>
      </c>
      <c r="C136" s="29">
        <f>朝日!T44</f>
        <v>20</v>
      </c>
      <c r="D136" s="29">
        <f>読売!U37</f>
        <v>10</v>
      </c>
      <c r="E136" s="8">
        <v>0</v>
      </c>
      <c r="F136" s="41">
        <f>日経!X29</f>
        <v>10</v>
      </c>
      <c r="G136" s="48">
        <f t="shared" si="6"/>
        <v>510</v>
      </c>
    </row>
    <row r="137" spans="1:7" ht="15" customHeight="1">
      <c r="A137" s="147" t="s">
        <v>129</v>
      </c>
      <c r="B137" s="148"/>
      <c r="C137" s="148"/>
      <c r="D137" s="148"/>
      <c r="E137" s="148"/>
      <c r="F137" s="148"/>
      <c r="G137" s="149"/>
    </row>
    <row r="138" spans="1:7" ht="17.100000000000001" customHeight="1">
      <c r="A138" s="1" t="s">
        <v>130</v>
      </c>
      <c r="B138" s="17">
        <f>南日本!V12</f>
        <v>190</v>
      </c>
      <c r="C138" s="27">
        <f>朝日!T49</f>
        <v>20</v>
      </c>
      <c r="D138" s="27">
        <f>読売!U45</f>
        <v>10</v>
      </c>
      <c r="E138" s="6">
        <v>0</v>
      </c>
      <c r="F138" s="10">
        <v>0</v>
      </c>
      <c r="G138" s="46">
        <f>SUM(B138:F138)</f>
        <v>220</v>
      </c>
    </row>
    <row r="139" spans="1:7" ht="17.100000000000001" customHeight="1">
      <c r="A139" s="2" t="s">
        <v>131</v>
      </c>
      <c r="B139" s="18">
        <f>南日本!V13</f>
        <v>2070</v>
      </c>
      <c r="C139" s="26">
        <f>朝日!T50</f>
        <v>60</v>
      </c>
      <c r="D139" s="26">
        <f>読売!U46</f>
        <v>80</v>
      </c>
      <c r="E139" s="26">
        <f>毎日!AB10</f>
        <v>20</v>
      </c>
      <c r="F139" s="41">
        <f>日経!X35</f>
        <v>50</v>
      </c>
      <c r="G139" s="47">
        <f>SUM(B139:F139)</f>
        <v>2280</v>
      </c>
    </row>
    <row r="140" spans="1:7" ht="17.100000000000001" customHeight="1">
      <c r="A140" s="3" t="s">
        <v>132</v>
      </c>
      <c r="B140" s="19">
        <f>南日本!V14</f>
        <v>270</v>
      </c>
      <c r="C140" s="29">
        <f>朝日!T51</f>
        <v>10</v>
      </c>
      <c r="D140" s="29">
        <f>読売!U47</f>
        <v>10</v>
      </c>
      <c r="E140" s="8">
        <v>0</v>
      </c>
      <c r="F140" s="41">
        <f>日経!X36</f>
        <v>10</v>
      </c>
      <c r="G140" s="48">
        <f>SUM(B140:F140)</f>
        <v>300</v>
      </c>
    </row>
    <row r="141" spans="1:7" ht="15" customHeight="1">
      <c r="A141" s="147" t="s">
        <v>133</v>
      </c>
      <c r="B141" s="148"/>
      <c r="C141" s="148"/>
      <c r="D141" s="148"/>
      <c r="E141" s="148"/>
      <c r="F141" s="148"/>
      <c r="G141" s="149"/>
    </row>
    <row r="142" spans="1:7" ht="17.100000000000001" customHeight="1">
      <c r="A142" s="4" t="s">
        <v>134</v>
      </c>
      <c r="B142" s="20">
        <f>南日本!V20</f>
        <v>1280</v>
      </c>
      <c r="C142" s="34">
        <f>朝日!Y10</f>
        <v>40</v>
      </c>
      <c r="D142" s="5">
        <v>0</v>
      </c>
      <c r="E142" s="34">
        <f>毎日!AB15</f>
        <v>10</v>
      </c>
      <c r="F142" s="40">
        <f>日経!X41</f>
        <v>30</v>
      </c>
      <c r="G142" s="44">
        <f>SUM(B142:F142)</f>
        <v>1360</v>
      </c>
    </row>
    <row r="143" spans="1:7" ht="15" customHeight="1">
      <c r="A143" s="151" t="s">
        <v>135</v>
      </c>
      <c r="B143" s="150"/>
      <c r="C143" s="150"/>
      <c r="D143" s="150"/>
      <c r="E143" s="150"/>
      <c r="F143" s="150"/>
      <c r="G143" s="152"/>
    </row>
    <row r="144" spans="1:7" ht="17.100000000000001" customHeight="1">
      <c r="A144" s="1" t="s">
        <v>136</v>
      </c>
      <c r="B144" s="17">
        <f>南日本!V25</f>
        <v>770</v>
      </c>
      <c r="C144" s="27">
        <f>朝日!Y15</f>
        <v>20</v>
      </c>
      <c r="D144" s="27">
        <f>読売!Z15</f>
        <v>40</v>
      </c>
      <c r="E144" s="27">
        <f>毎日!AB20</f>
        <v>10</v>
      </c>
      <c r="F144" s="39">
        <f>日経!X46</f>
        <v>10</v>
      </c>
      <c r="G144" s="46">
        <f>SUM(B144:F144)</f>
        <v>850</v>
      </c>
    </row>
    <row r="145" spans="1:7" ht="17.100000000000001" customHeight="1">
      <c r="A145" s="2" t="s">
        <v>137</v>
      </c>
      <c r="B145" s="18">
        <f>南日本!V26</f>
        <v>500</v>
      </c>
      <c r="C145" s="7">
        <v>0</v>
      </c>
      <c r="D145" s="26">
        <f>読売!Z16</f>
        <v>20</v>
      </c>
      <c r="E145" s="26">
        <f>毎日!AB21</f>
        <v>10</v>
      </c>
      <c r="F145" s="11">
        <v>0</v>
      </c>
      <c r="G145" s="47">
        <f>SUM(B145:F145)</f>
        <v>530</v>
      </c>
    </row>
    <row r="146" spans="1:7" ht="17.100000000000001" customHeight="1">
      <c r="A146" s="2" t="s">
        <v>138</v>
      </c>
      <c r="B146" s="18">
        <f>南日本!V27</f>
        <v>610</v>
      </c>
      <c r="C146" s="26">
        <f>朝日!Y17</f>
        <v>30</v>
      </c>
      <c r="D146" s="26">
        <f>読売!Z17</f>
        <v>40</v>
      </c>
      <c r="E146" s="26">
        <f>毎日!AB22</f>
        <v>10</v>
      </c>
      <c r="F146" s="41">
        <f>日経!X48</f>
        <v>20</v>
      </c>
      <c r="G146" s="47">
        <f>SUM(B146:F146)</f>
        <v>710</v>
      </c>
    </row>
    <row r="147" spans="1:7" ht="17.100000000000001" customHeight="1">
      <c r="A147" s="3" t="s">
        <v>139</v>
      </c>
      <c r="B147" s="19">
        <f>南日本!V28</f>
        <v>540</v>
      </c>
      <c r="C147" s="26">
        <f>朝日!Y18</f>
        <v>30</v>
      </c>
      <c r="D147" s="29">
        <f>読売!Z18</f>
        <v>30</v>
      </c>
      <c r="E147" s="29">
        <f>毎日!AB23</f>
        <v>10</v>
      </c>
      <c r="F147" s="41">
        <f>日経!X49</f>
        <v>20</v>
      </c>
      <c r="G147" s="48">
        <f>SUM(B147:F147)</f>
        <v>630</v>
      </c>
    </row>
    <row r="148" spans="1:7" ht="15" customHeight="1">
      <c r="A148" s="147" t="s">
        <v>140</v>
      </c>
      <c r="B148" s="148"/>
      <c r="C148" s="148"/>
      <c r="D148" s="148"/>
      <c r="E148" s="148"/>
      <c r="F148" s="148"/>
      <c r="G148" s="149"/>
    </row>
    <row r="149" spans="1:7" ht="17.100000000000001" customHeight="1">
      <c r="A149" s="4" t="s">
        <v>141</v>
      </c>
      <c r="B149" s="20">
        <f>南日本!V33</f>
        <v>570</v>
      </c>
      <c r="C149" s="5">
        <v>0</v>
      </c>
      <c r="D149" s="5">
        <v>0</v>
      </c>
      <c r="E149" s="5">
        <v>0</v>
      </c>
      <c r="F149" s="40">
        <f>日経!AB10</f>
        <v>140</v>
      </c>
      <c r="G149" s="44">
        <f>SUM(B149:F149)</f>
        <v>710</v>
      </c>
    </row>
    <row r="150" spans="1:7" ht="15" customHeight="1">
      <c r="A150" s="147" t="s">
        <v>142</v>
      </c>
      <c r="B150" s="148"/>
      <c r="C150" s="148"/>
      <c r="D150" s="148"/>
      <c r="E150" s="148"/>
      <c r="F150" s="148"/>
      <c r="G150" s="149"/>
    </row>
    <row r="151" spans="1:7" ht="17.100000000000001" customHeight="1">
      <c r="A151" s="1" t="s">
        <v>143</v>
      </c>
      <c r="B151" s="17">
        <f>南日本!V38</f>
        <v>80</v>
      </c>
      <c r="C151" s="6">
        <f>朝日!Y28</f>
        <v>20</v>
      </c>
      <c r="D151" s="6">
        <v>0</v>
      </c>
      <c r="E151" s="6">
        <v>0</v>
      </c>
      <c r="F151" s="39">
        <f>日経!AB16</f>
        <v>10</v>
      </c>
      <c r="G151" s="46">
        <f>SUM(B151:F151)</f>
        <v>110</v>
      </c>
    </row>
    <row r="152" spans="1:7" ht="17.100000000000001" customHeight="1">
      <c r="A152" s="2" t="s">
        <v>144</v>
      </c>
      <c r="B152" s="18">
        <f>南日本!V39</f>
        <v>230</v>
      </c>
      <c r="C152" s="7">
        <v>0</v>
      </c>
      <c r="D152" s="26">
        <f>読売!Z27</f>
        <v>30</v>
      </c>
      <c r="E152" s="7">
        <v>0</v>
      </c>
      <c r="F152" s="11">
        <v>0</v>
      </c>
      <c r="G152" s="47">
        <f t="shared" ref="G152:G158" si="7">SUM(B152:F152)</f>
        <v>260</v>
      </c>
    </row>
    <row r="153" spans="1:7" ht="17.100000000000001" customHeight="1">
      <c r="A153" s="2" t="s">
        <v>145</v>
      </c>
      <c r="B153" s="18">
        <f>南日本!V40</f>
        <v>260</v>
      </c>
      <c r="C153" s="7">
        <v>0</v>
      </c>
      <c r="D153" s="7">
        <v>0</v>
      </c>
      <c r="E153" s="7">
        <v>0</v>
      </c>
      <c r="F153" s="41">
        <f>日経!AB18</f>
        <v>20</v>
      </c>
      <c r="G153" s="47">
        <f t="shared" si="7"/>
        <v>280</v>
      </c>
    </row>
    <row r="154" spans="1:7" ht="17.100000000000001" customHeight="1">
      <c r="A154" s="2" t="s">
        <v>146</v>
      </c>
      <c r="B154" s="18">
        <f>南日本!V41</f>
        <v>160</v>
      </c>
      <c r="C154" s="7">
        <v>0</v>
      </c>
      <c r="D154" s="7">
        <v>0</v>
      </c>
      <c r="E154" s="7">
        <v>0</v>
      </c>
      <c r="F154" s="41">
        <f>日経!AB19</f>
        <v>10</v>
      </c>
      <c r="G154" s="47">
        <f t="shared" si="7"/>
        <v>170</v>
      </c>
    </row>
    <row r="155" spans="1:7" ht="17.100000000000001" customHeight="1">
      <c r="A155" s="2" t="s">
        <v>147</v>
      </c>
      <c r="B155" s="18">
        <f>南日本!V42</f>
        <v>130</v>
      </c>
      <c r="C155" s="7">
        <v>0</v>
      </c>
      <c r="D155" s="7">
        <v>0</v>
      </c>
      <c r="E155" s="7">
        <v>0</v>
      </c>
      <c r="F155" s="41">
        <f>日経!AB20</f>
        <v>10</v>
      </c>
      <c r="G155" s="47">
        <f t="shared" si="7"/>
        <v>140</v>
      </c>
    </row>
    <row r="156" spans="1:7" ht="17.100000000000001" customHeight="1">
      <c r="A156" s="2" t="s">
        <v>148</v>
      </c>
      <c r="B156" s="18">
        <f>南日本!V43</f>
        <v>210</v>
      </c>
      <c r="C156" s="7">
        <f>朝日!Y32</f>
        <v>30</v>
      </c>
      <c r="D156" s="7">
        <f>読売!Z30</f>
        <v>10</v>
      </c>
      <c r="E156" s="7">
        <v>0</v>
      </c>
      <c r="F156" s="41">
        <f>日経!AB21</f>
        <v>10</v>
      </c>
      <c r="G156" s="47">
        <f t="shared" si="7"/>
        <v>260</v>
      </c>
    </row>
    <row r="157" spans="1:7" ht="17.100000000000001" customHeight="1">
      <c r="A157" s="2" t="s">
        <v>149</v>
      </c>
      <c r="B157" s="18">
        <f>南日本!V44</f>
        <v>160</v>
      </c>
      <c r="C157" s="7">
        <f>朝日!Y33</f>
        <v>20</v>
      </c>
      <c r="D157" s="7">
        <f>読売!Z31</f>
        <v>10</v>
      </c>
      <c r="E157" s="7">
        <v>0</v>
      </c>
      <c r="F157" s="41">
        <f>日経!AB22</f>
        <v>10</v>
      </c>
      <c r="G157" s="47">
        <f t="shared" si="7"/>
        <v>200</v>
      </c>
    </row>
    <row r="158" spans="1:7" ht="17.100000000000001" customHeight="1">
      <c r="A158" s="3" t="s">
        <v>150</v>
      </c>
      <c r="B158" s="19">
        <f>南日本!V45</f>
        <v>110</v>
      </c>
      <c r="C158" s="8">
        <f>朝日!Y34</f>
        <v>20</v>
      </c>
      <c r="D158" s="8">
        <f>読売!Z32</f>
        <v>10</v>
      </c>
      <c r="E158" s="8">
        <v>0</v>
      </c>
      <c r="F158" s="42">
        <f>日経!AB23</f>
        <v>20</v>
      </c>
      <c r="G158" s="48">
        <f t="shared" si="7"/>
        <v>160</v>
      </c>
    </row>
    <row r="159" spans="1:7" ht="17.100000000000001" customHeight="1"/>
    <row r="160" spans="1:7" ht="17.100000000000001" customHeight="1">
      <c r="A160" s="156" t="s">
        <v>769</v>
      </c>
      <c r="B160" s="22">
        <f t="shared" ref="B160:G160" si="8">SUM(B6:B147)</f>
        <v>152840</v>
      </c>
      <c r="C160" s="22">
        <f t="shared" si="8"/>
        <v>5040</v>
      </c>
      <c r="D160" s="22">
        <f t="shared" si="8"/>
        <v>1510</v>
      </c>
      <c r="E160" s="22">
        <f t="shared" si="8"/>
        <v>1330</v>
      </c>
      <c r="F160" s="22">
        <f t="shared" si="8"/>
        <v>3430</v>
      </c>
      <c r="G160" s="22">
        <f t="shared" si="8"/>
        <v>164150</v>
      </c>
    </row>
    <row r="161" spans="1:7" ht="17.100000000000001" customHeight="1">
      <c r="A161" s="156" t="s">
        <v>770</v>
      </c>
      <c r="B161" s="22">
        <f t="shared" ref="B161:G161" si="9">SUM(B149:B158)</f>
        <v>1910</v>
      </c>
      <c r="C161" s="22">
        <f>SUM(C149:C158)</f>
        <v>90</v>
      </c>
      <c r="D161" s="22">
        <f t="shared" si="9"/>
        <v>60</v>
      </c>
      <c r="E161" s="22">
        <f>SUM(E149:E158)</f>
        <v>0</v>
      </c>
      <c r="F161" s="22">
        <f t="shared" si="9"/>
        <v>230</v>
      </c>
      <c r="G161" s="22">
        <f t="shared" si="9"/>
        <v>2290</v>
      </c>
    </row>
    <row r="162" spans="1:7" ht="17.100000000000001" customHeight="1"/>
    <row r="163" spans="1:7" ht="17.100000000000001" customHeight="1">
      <c r="A163" s="157" t="s">
        <v>5</v>
      </c>
      <c r="B163" s="22">
        <f t="shared" ref="B163:G163" si="10">SUM(B160:B161)</f>
        <v>154750</v>
      </c>
      <c r="C163" s="22">
        <f t="shared" si="10"/>
        <v>5130</v>
      </c>
      <c r="D163" s="22">
        <f t="shared" si="10"/>
        <v>1570</v>
      </c>
      <c r="E163" s="22">
        <f t="shared" si="10"/>
        <v>1330</v>
      </c>
      <c r="F163" s="22">
        <f t="shared" si="10"/>
        <v>3660</v>
      </c>
      <c r="G163" s="22">
        <f t="shared" si="10"/>
        <v>166440</v>
      </c>
    </row>
  </sheetData>
  <mergeCells count="2">
    <mergeCell ref="A1:G1"/>
    <mergeCell ref="A3:G3"/>
  </mergeCells>
  <phoneticPr fontId="44"/>
  <printOptions horizontalCentered="1"/>
  <pageMargins left="0.59055118110236227" right="0.59055118110236227" top="0.59055118110236227" bottom="0.39370078740157483" header="0.31496062992125984" footer="0.31496062992125984"/>
  <pageSetup paperSize="9" scale="81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G65"/>
  <sheetViews>
    <sheetView showZeros="0" zoomScale="60" zoomScaleNormal="60" workbookViewId="0">
      <selection activeCell="M19" sqref="M19:P19"/>
    </sheetView>
  </sheetViews>
  <sheetFormatPr defaultRowHeight="18" customHeight="1"/>
  <cols>
    <col min="1" max="8" width="3.625" style="94" customWidth="1"/>
    <col min="9" max="16" width="4.5" style="94" customWidth="1"/>
    <col min="17" max="21" width="4.625" style="94" customWidth="1"/>
    <col min="22" max="25" width="5" style="94" customWidth="1"/>
    <col min="26" max="31" width="4.875" style="94" customWidth="1"/>
    <col min="32" max="32" width="9.875" style="94" customWidth="1"/>
    <col min="33" max="34" width="5" style="94" customWidth="1"/>
    <col min="35" max="35" width="16.25" style="94" customWidth="1"/>
    <col min="36" max="16384" width="9" style="94"/>
  </cols>
  <sheetData>
    <row r="1" spans="2:32" ht="50.1" customHeight="1" thickBot="1"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940" t="s">
        <v>768</v>
      </c>
      <c r="N1" s="940"/>
      <c r="O1" s="940"/>
      <c r="P1" s="940"/>
      <c r="Q1" s="940"/>
      <c r="R1" s="940"/>
      <c r="S1" s="940"/>
      <c r="T1" s="940"/>
      <c r="U1" s="940"/>
      <c r="V1" s="940"/>
      <c r="W1" s="940"/>
      <c r="X1" s="153"/>
      <c r="Y1" s="153"/>
      <c r="Z1" s="153"/>
      <c r="AA1" s="939" t="s">
        <v>833</v>
      </c>
      <c r="AB1" s="939"/>
      <c r="AC1" s="939"/>
      <c r="AD1" s="939"/>
      <c r="AE1" s="939"/>
      <c r="AF1" s="939"/>
    </row>
    <row r="2" spans="2:32" ht="24.95" customHeight="1">
      <c r="B2" s="941" t="s">
        <v>554</v>
      </c>
      <c r="C2" s="942"/>
      <c r="D2" s="942"/>
      <c r="E2" s="942"/>
      <c r="F2" s="943"/>
      <c r="G2" s="950">
        <f>入力画面!C6</f>
        <v>0</v>
      </c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36" t="s">
        <v>555</v>
      </c>
      <c r="V2" s="956">
        <f>入力画面!C12</f>
        <v>0</v>
      </c>
      <c r="W2" s="957"/>
      <c r="X2" s="957"/>
      <c r="Y2" s="957"/>
      <c r="Z2" s="959"/>
      <c r="AA2" s="936" t="s">
        <v>556</v>
      </c>
      <c r="AB2" s="956" t="s">
        <v>557</v>
      </c>
      <c r="AC2" s="957"/>
      <c r="AD2" s="957"/>
      <c r="AE2" s="957"/>
      <c r="AF2" s="958"/>
    </row>
    <row r="3" spans="2:32" ht="24.95" customHeight="1">
      <c r="B3" s="944"/>
      <c r="C3" s="945"/>
      <c r="D3" s="945"/>
      <c r="E3" s="945"/>
      <c r="F3" s="946"/>
      <c r="G3" s="952"/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953"/>
      <c r="T3" s="953"/>
      <c r="U3" s="937"/>
      <c r="V3" s="960"/>
      <c r="W3" s="961"/>
      <c r="X3" s="961"/>
      <c r="Y3" s="961"/>
      <c r="Z3" s="962"/>
      <c r="AA3" s="937"/>
      <c r="AB3" s="928" t="s">
        <v>558</v>
      </c>
      <c r="AC3" s="929"/>
      <c r="AD3" s="929"/>
      <c r="AE3" s="929"/>
      <c r="AF3" s="930"/>
    </row>
    <row r="4" spans="2:32" ht="24.95" customHeight="1">
      <c r="B4" s="947"/>
      <c r="C4" s="948"/>
      <c r="D4" s="948"/>
      <c r="E4" s="948"/>
      <c r="F4" s="949"/>
      <c r="G4" s="954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37"/>
      <c r="V4" s="960"/>
      <c r="W4" s="961"/>
      <c r="X4" s="961"/>
      <c r="Y4" s="961"/>
      <c r="Z4" s="962"/>
      <c r="AA4" s="937"/>
      <c r="AB4" s="928" t="s">
        <v>823</v>
      </c>
      <c r="AC4" s="929"/>
      <c r="AD4" s="929"/>
      <c r="AE4" s="929"/>
      <c r="AF4" s="930"/>
    </row>
    <row r="5" spans="2:32" ht="24.95" customHeight="1">
      <c r="B5" s="985" t="s">
        <v>559</v>
      </c>
      <c r="C5" s="986"/>
      <c r="D5" s="986"/>
      <c r="E5" s="986"/>
      <c r="F5" s="986"/>
      <c r="G5" s="983">
        <f>入力画面!C8</f>
        <v>0</v>
      </c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4"/>
      <c r="U5" s="937"/>
      <c r="V5" s="977">
        <f>入力画面!C13</f>
        <v>0</v>
      </c>
      <c r="W5" s="978"/>
      <c r="X5" s="978"/>
      <c r="Y5" s="978"/>
      <c r="Z5" s="979"/>
      <c r="AA5" s="937"/>
      <c r="AB5" s="974" t="s">
        <v>822</v>
      </c>
      <c r="AC5" s="975"/>
      <c r="AD5" s="975"/>
      <c r="AE5" s="975"/>
      <c r="AF5" s="976"/>
    </row>
    <row r="6" spans="2:32" ht="24.95" customHeight="1">
      <c r="B6" s="931" t="s">
        <v>560</v>
      </c>
      <c r="C6" s="932"/>
      <c r="D6" s="932"/>
      <c r="E6" s="932"/>
      <c r="F6" s="932"/>
      <c r="G6" s="969">
        <f>入力画面!C4</f>
        <v>0</v>
      </c>
      <c r="H6" s="969"/>
      <c r="I6" s="969"/>
      <c r="J6" s="932" t="s">
        <v>550</v>
      </c>
      <c r="K6" s="932"/>
      <c r="L6" s="932"/>
      <c r="M6" s="933">
        <f>入力画面!B3</f>
        <v>0</v>
      </c>
      <c r="N6" s="934"/>
      <c r="O6" s="934"/>
      <c r="P6" s="934"/>
      <c r="Q6" s="934"/>
      <c r="R6" s="934"/>
      <c r="S6" s="934"/>
      <c r="T6" s="935"/>
      <c r="U6" s="937"/>
      <c r="V6" s="977"/>
      <c r="W6" s="978"/>
      <c r="X6" s="978"/>
      <c r="Y6" s="978"/>
      <c r="Z6" s="979"/>
      <c r="AA6" s="937"/>
      <c r="AB6" s="974" t="s">
        <v>561</v>
      </c>
      <c r="AC6" s="975"/>
      <c r="AD6" s="975"/>
      <c r="AE6" s="975"/>
      <c r="AF6" s="976"/>
    </row>
    <row r="7" spans="2:32" ht="24.95" customHeight="1">
      <c r="B7" s="987" t="s">
        <v>562</v>
      </c>
      <c r="C7" s="969"/>
      <c r="D7" s="969"/>
      <c r="E7" s="969"/>
      <c r="F7" s="969"/>
      <c r="G7" s="968">
        <f>M48</f>
        <v>0</v>
      </c>
      <c r="H7" s="969"/>
      <c r="I7" s="969"/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70"/>
      <c r="U7" s="938"/>
      <c r="V7" s="980"/>
      <c r="W7" s="981"/>
      <c r="X7" s="981"/>
      <c r="Y7" s="981"/>
      <c r="Z7" s="982"/>
      <c r="AA7" s="938"/>
      <c r="AB7" s="971" t="s">
        <v>563</v>
      </c>
      <c r="AC7" s="972"/>
      <c r="AD7" s="972"/>
      <c r="AE7" s="972"/>
      <c r="AF7" s="973"/>
    </row>
    <row r="8" spans="2:32" ht="24.95" customHeight="1" thickBot="1">
      <c r="B8" s="963" t="s">
        <v>564</v>
      </c>
      <c r="C8" s="964"/>
      <c r="D8" s="964"/>
      <c r="E8" s="964"/>
      <c r="F8" s="964"/>
      <c r="G8" s="965">
        <f>入力画面!C10</f>
        <v>0</v>
      </c>
      <c r="H8" s="966"/>
      <c r="I8" s="966"/>
      <c r="J8" s="966"/>
      <c r="K8" s="966"/>
      <c r="L8" s="966"/>
      <c r="M8" s="966"/>
      <c r="N8" s="966"/>
      <c r="O8" s="966"/>
      <c r="P8" s="966"/>
      <c r="Q8" s="966"/>
      <c r="R8" s="966"/>
      <c r="S8" s="966"/>
      <c r="T8" s="966"/>
      <c r="U8" s="966"/>
      <c r="V8" s="966"/>
      <c r="W8" s="966"/>
      <c r="X8" s="966"/>
      <c r="Y8" s="966"/>
      <c r="Z8" s="966"/>
      <c r="AA8" s="966"/>
      <c r="AB8" s="966"/>
      <c r="AC8" s="966"/>
      <c r="AD8" s="966"/>
      <c r="AE8" s="966"/>
      <c r="AF8" s="967"/>
    </row>
    <row r="9" spans="2:32" ht="25.9" customHeigh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95"/>
      <c r="U9" s="95"/>
      <c r="V9" s="95"/>
      <c r="W9" s="95"/>
      <c r="X9" s="95"/>
      <c r="Y9" s="95"/>
      <c r="Z9" s="95"/>
      <c r="AA9" s="112"/>
      <c r="AB9" s="112"/>
      <c r="AC9" s="112"/>
      <c r="AD9" s="112"/>
      <c r="AE9" s="113"/>
      <c r="AF9" s="113"/>
    </row>
    <row r="10" spans="2:32" ht="27.6" customHeight="1">
      <c r="B10" s="990" t="s">
        <v>565</v>
      </c>
      <c r="C10" s="990"/>
      <c r="D10" s="990"/>
      <c r="E10" s="990"/>
      <c r="F10" s="990"/>
      <c r="G10" s="990"/>
      <c r="H10" s="990"/>
      <c r="I10" s="990" t="s">
        <v>566</v>
      </c>
      <c r="J10" s="990"/>
      <c r="K10" s="990"/>
      <c r="L10" s="990"/>
      <c r="M10" s="990" t="s">
        <v>562</v>
      </c>
      <c r="N10" s="990"/>
      <c r="O10" s="990"/>
      <c r="P10" s="990"/>
      <c r="Q10" s="990" t="s">
        <v>567</v>
      </c>
      <c r="R10" s="990"/>
      <c r="S10" s="990"/>
      <c r="T10" s="990"/>
      <c r="U10" s="990"/>
      <c r="V10" s="990"/>
      <c r="W10" s="990"/>
      <c r="X10" s="990"/>
      <c r="Y10" s="990"/>
      <c r="Z10" s="990"/>
      <c r="AA10" s="990"/>
      <c r="AB10" s="990"/>
      <c r="AC10" s="990"/>
      <c r="AD10" s="990"/>
      <c r="AE10" s="990"/>
      <c r="AF10" s="990"/>
    </row>
    <row r="11" spans="2:32" ht="27" customHeight="1">
      <c r="B11" s="988" t="s">
        <v>568</v>
      </c>
      <c r="C11" s="988"/>
      <c r="D11" s="988"/>
      <c r="E11" s="988"/>
      <c r="F11" s="988"/>
      <c r="G11" s="988"/>
      <c r="H11" s="988"/>
      <c r="I11" s="989">
        <v>960</v>
      </c>
      <c r="J11" s="989"/>
      <c r="K11" s="989"/>
      <c r="L11" s="989"/>
      <c r="M11" s="989"/>
      <c r="N11" s="989"/>
      <c r="O11" s="989"/>
      <c r="P11" s="989"/>
      <c r="Q11" s="988" t="s">
        <v>834</v>
      </c>
      <c r="R11" s="988"/>
      <c r="S11" s="988"/>
      <c r="T11" s="988"/>
      <c r="U11" s="988"/>
      <c r="V11" s="988"/>
      <c r="W11" s="988"/>
      <c r="X11" s="988"/>
      <c r="Y11" s="988"/>
      <c r="Z11" s="988"/>
      <c r="AA11" s="988"/>
      <c r="AB11" s="988"/>
      <c r="AC11" s="988"/>
      <c r="AD11" s="988"/>
      <c r="AE11" s="988"/>
      <c r="AF11" s="988"/>
    </row>
    <row r="12" spans="2:32" ht="27" customHeight="1">
      <c r="B12" s="988" t="s">
        <v>569</v>
      </c>
      <c r="C12" s="988"/>
      <c r="D12" s="988"/>
      <c r="E12" s="988"/>
      <c r="F12" s="988"/>
      <c r="G12" s="988"/>
      <c r="H12" s="988"/>
      <c r="I12" s="989">
        <v>940</v>
      </c>
      <c r="J12" s="989"/>
      <c r="K12" s="989"/>
      <c r="L12" s="989"/>
      <c r="M12" s="989"/>
      <c r="N12" s="989"/>
      <c r="O12" s="989"/>
      <c r="P12" s="989"/>
      <c r="Q12" s="988" t="s">
        <v>835</v>
      </c>
      <c r="R12" s="988"/>
      <c r="S12" s="988"/>
      <c r="T12" s="988"/>
      <c r="U12" s="988"/>
      <c r="V12" s="988"/>
      <c r="W12" s="988"/>
      <c r="X12" s="988"/>
      <c r="Y12" s="988"/>
      <c r="Z12" s="988"/>
      <c r="AA12" s="988"/>
      <c r="AB12" s="988"/>
      <c r="AC12" s="988"/>
      <c r="AD12" s="988"/>
      <c r="AE12" s="988"/>
      <c r="AF12" s="988"/>
    </row>
    <row r="13" spans="2:32" ht="27" customHeight="1">
      <c r="B13" s="988" t="s">
        <v>570</v>
      </c>
      <c r="C13" s="988"/>
      <c r="D13" s="988"/>
      <c r="E13" s="988"/>
      <c r="F13" s="988"/>
      <c r="G13" s="988"/>
      <c r="H13" s="988"/>
      <c r="I13" s="989">
        <v>990</v>
      </c>
      <c r="J13" s="989"/>
      <c r="K13" s="989"/>
      <c r="L13" s="989"/>
      <c r="M13" s="989"/>
      <c r="N13" s="989"/>
      <c r="O13" s="989"/>
      <c r="P13" s="989"/>
      <c r="Q13" s="988" t="s">
        <v>836</v>
      </c>
      <c r="R13" s="988"/>
      <c r="S13" s="988"/>
      <c r="T13" s="988"/>
      <c r="U13" s="988"/>
      <c r="V13" s="988"/>
      <c r="W13" s="988"/>
      <c r="X13" s="988"/>
      <c r="Y13" s="988"/>
      <c r="Z13" s="988"/>
      <c r="AA13" s="988"/>
      <c r="AB13" s="988"/>
      <c r="AC13" s="988"/>
      <c r="AD13" s="988"/>
      <c r="AE13" s="988"/>
      <c r="AF13" s="988"/>
    </row>
    <row r="14" spans="2:32" ht="27" customHeight="1">
      <c r="B14" s="988" t="s">
        <v>571</v>
      </c>
      <c r="C14" s="988"/>
      <c r="D14" s="988"/>
      <c r="E14" s="988"/>
      <c r="F14" s="988"/>
      <c r="G14" s="988"/>
      <c r="H14" s="988"/>
      <c r="I14" s="989"/>
      <c r="J14" s="989"/>
      <c r="K14" s="989"/>
      <c r="L14" s="989"/>
      <c r="M14" s="989"/>
      <c r="N14" s="989"/>
      <c r="O14" s="989"/>
      <c r="P14" s="989"/>
      <c r="Q14" s="988"/>
      <c r="R14" s="988"/>
      <c r="S14" s="988"/>
      <c r="T14" s="988"/>
      <c r="U14" s="988"/>
      <c r="V14" s="988"/>
      <c r="W14" s="988"/>
      <c r="X14" s="988"/>
      <c r="Y14" s="988"/>
      <c r="Z14" s="988"/>
      <c r="AA14" s="988"/>
      <c r="AB14" s="988"/>
      <c r="AC14" s="988"/>
      <c r="AD14" s="988"/>
      <c r="AE14" s="988"/>
      <c r="AF14" s="988"/>
    </row>
    <row r="15" spans="2:32" s="96" customFormat="1" ht="27" customHeight="1">
      <c r="B15" s="988" t="s">
        <v>572</v>
      </c>
      <c r="C15" s="988"/>
      <c r="D15" s="988"/>
      <c r="E15" s="988"/>
      <c r="F15" s="988"/>
      <c r="G15" s="988"/>
      <c r="H15" s="988"/>
      <c r="I15" s="989"/>
      <c r="J15" s="989"/>
      <c r="K15" s="989"/>
      <c r="L15" s="989"/>
      <c r="M15" s="989"/>
      <c r="N15" s="989"/>
      <c r="O15" s="989"/>
      <c r="P15" s="989"/>
      <c r="Q15" s="988"/>
      <c r="R15" s="988"/>
      <c r="S15" s="988"/>
      <c r="T15" s="988"/>
      <c r="U15" s="988"/>
      <c r="V15" s="988"/>
      <c r="W15" s="988"/>
      <c r="X15" s="988"/>
      <c r="Y15" s="988"/>
      <c r="Z15" s="988"/>
      <c r="AA15" s="988"/>
      <c r="AB15" s="988"/>
      <c r="AC15" s="988"/>
      <c r="AD15" s="988"/>
      <c r="AE15" s="988"/>
      <c r="AF15" s="988"/>
    </row>
    <row r="16" spans="2:32" s="96" customFormat="1" ht="27" customHeight="1">
      <c r="B16" s="988" t="s">
        <v>573</v>
      </c>
      <c r="C16" s="988"/>
      <c r="D16" s="988"/>
      <c r="E16" s="988"/>
      <c r="F16" s="988"/>
      <c r="G16" s="988"/>
      <c r="H16" s="988"/>
      <c r="I16" s="989">
        <v>1410</v>
      </c>
      <c r="J16" s="989"/>
      <c r="K16" s="989"/>
      <c r="L16" s="989"/>
      <c r="M16" s="989"/>
      <c r="N16" s="989"/>
      <c r="O16" s="989"/>
      <c r="P16" s="989"/>
      <c r="Q16" s="988" t="s">
        <v>837</v>
      </c>
      <c r="R16" s="988"/>
      <c r="S16" s="988"/>
      <c r="T16" s="988"/>
      <c r="U16" s="988"/>
      <c r="V16" s="988"/>
      <c r="W16" s="988"/>
      <c r="X16" s="988"/>
      <c r="Y16" s="988"/>
      <c r="Z16" s="988"/>
      <c r="AA16" s="988"/>
      <c r="AB16" s="988"/>
      <c r="AC16" s="988"/>
      <c r="AD16" s="988"/>
      <c r="AE16" s="988"/>
      <c r="AF16" s="988"/>
    </row>
    <row r="17" spans="2:32" ht="27" customHeight="1">
      <c r="B17" s="988" t="s">
        <v>574</v>
      </c>
      <c r="C17" s="988"/>
      <c r="D17" s="988"/>
      <c r="E17" s="988"/>
      <c r="F17" s="988"/>
      <c r="G17" s="988"/>
      <c r="H17" s="988"/>
      <c r="I17" s="989">
        <v>1100</v>
      </c>
      <c r="J17" s="989"/>
      <c r="K17" s="989"/>
      <c r="L17" s="989"/>
      <c r="M17" s="989"/>
      <c r="N17" s="989"/>
      <c r="O17" s="989"/>
      <c r="P17" s="989"/>
      <c r="Q17" s="988" t="s">
        <v>838</v>
      </c>
      <c r="R17" s="988"/>
      <c r="S17" s="988"/>
      <c r="T17" s="988"/>
      <c r="U17" s="988"/>
      <c r="V17" s="988"/>
      <c r="W17" s="988"/>
      <c r="X17" s="988"/>
      <c r="Y17" s="988"/>
      <c r="Z17" s="988"/>
      <c r="AA17" s="988"/>
      <c r="AB17" s="988"/>
      <c r="AC17" s="988"/>
      <c r="AD17" s="988"/>
      <c r="AE17" s="988"/>
      <c r="AF17" s="988"/>
    </row>
    <row r="18" spans="2:32" ht="27" customHeight="1">
      <c r="B18" s="988" t="s">
        <v>575</v>
      </c>
      <c r="C18" s="988"/>
      <c r="D18" s="988"/>
      <c r="E18" s="988"/>
      <c r="F18" s="988"/>
      <c r="G18" s="988"/>
      <c r="H18" s="988"/>
      <c r="I18" s="989"/>
      <c r="J18" s="989"/>
      <c r="K18" s="989"/>
      <c r="L18" s="989"/>
      <c r="M18" s="989"/>
      <c r="N18" s="989"/>
      <c r="O18" s="989"/>
      <c r="P18" s="989"/>
      <c r="Q18" s="988"/>
      <c r="R18" s="988"/>
      <c r="S18" s="988"/>
      <c r="T18" s="988"/>
      <c r="U18" s="988"/>
      <c r="V18" s="988"/>
      <c r="W18" s="988"/>
      <c r="X18" s="988"/>
      <c r="Y18" s="988"/>
      <c r="Z18" s="988"/>
      <c r="AA18" s="988"/>
      <c r="AB18" s="988"/>
      <c r="AC18" s="988"/>
      <c r="AD18" s="988"/>
      <c r="AE18" s="988"/>
      <c r="AF18" s="988"/>
    </row>
    <row r="19" spans="2:32" ht="27" customHeight="1">
      <c r="B19" s="991" t="s">
        <v>576</v>
      </c>
      <c r="C19" s="992"/>
      <c r="D19" s="992"/>
      <c r="E19" s="992"/>
      <c r="F19" s="992"/>
      <c r="G19" s="992"/>
      <c r="H19" s="993"/>
      <c r="I19" s="989">
        <f>SUM(I11:I18)</f>
        <v>5400</v>
      </c>
      <c r="J19" s="989"/>
      <c r="K19" s="989"/>
      <c r="L19" s="989"/>
      <c r="M19" s="989">
        <f>SUM(M11:M18)</f>
        <v>0</v>
      </c>
      <c r="N19" s="989"/>
      <c r="O19" s="989"/>
      <c r="P19" s="989"/>
      <c r="Q19" s="988"/>
      <c r="R19" s="988"/>
      <c r="S19" s="988"/>
      <c r="T19" s="988"/>
      <c r="U19" s="988"/>
      <c r="V19" s="988"/>
      <c r="W19" s="988"/>
      <c r="X19" s="988"/>
      <c r="Y19" s="988"/>
      <c r="Z19" s="988"/>
      <c r="AA19" s="988"/>
      <c r="AB19" s="988"/>
      <c r="AC19" s="988"/>
      <c r="AD19" s="988"/>
      <c r="AE19" s="988"/>
      <c r="AF19" s="988"/>
    </row>
    <row r="20" spans="2:32" ht="27" customHeight="1">
      <c r="B20" s="988" t="s">
        <v>577</v>
      </c>
      <c r="C20" s="988"/>
      <c r="D20" s="988"/>
      <c r="E20" s="988"/>
      <c r="F20" s="988"/>
      <c r="G20" s="988"/>
      <c r="H20" s="988"/>
      <c r="I20" s="989">
        <v>720</v>
      </c>
      <c r="J20" s="989"/>
      <c r="K20" s="989"/>
      <c r="L20" s="989"/>
      <c r="M20" s="989"/>
      <c r="N20" s="989"/>
      <c r="O20" s="989"/>
      <c r="P20" s="989"/>
      <c r="Q20" s="988" t="s">
        <v>846</v>
      </c>
      <c r="R20" s="988"/>
      <c r="S20" s="988"/>
      <c r="T20" s="988"/>
      <c r="U20" s="988"/>
      <c r="V20" s="988"/>
      <c r="W20" s="988"/>
      <c r="X20" s="988"/>
      <c r="Y20" s="988"/>
      <c r="Z20" s="988"/>
      <c r="AA20" s="988"/>
      <c r="AB20" s="988"/>
      <c r="AC20" s="988"/>
      <c r="AD20" s="988"/>
      <c r="AE20" s="988"/>
      <c r="AF20" s="988"/>
    </row>
    <row r="21" spans="2:32" ht="27" customHeight="1">
      <c r="B21" s="994" t="s">
        <v>578</v>
      </c>
      <c r="C21" s="994"/>
      <c r="D21" s="994"/>
      <c r="E21" s="994"/>
      <c r="F21" s="994"/>
      <c r="G21" s="994"/>
      <c r="H21" s="994"/>
      <c r="I21" s="995">
        <v>2030</v>
      </c>
      <c r="J21" s="995"/>
      <c r="K21" s="995"/>
      <c r="L21" s="995"/>
      <c r="M21" s="995"/>
      <c r="N21" s="995"/>
      <c r="O21" s="995"/>
      <c r="P21" s="995"/>
      <c r="Q21" s="994" t="s">
        <v>839</v>
      </c>
      <c r="R21" s="994"/>
      <c r="S21" s="994"/>
      <c r="T21" s="994"/>
      <c r="U21" s="994"/>
      <c r="V21" s="994"/>
      <c r="W21" s="994"/>
      <c r="X21" s="994"/>
      <c r="Y21" s="994"/>
      <c r="Z21" s="994"/>
      <c r="AA21" s="994"/>
      <c r="AB21" s="994"/>
      <c r="AC21" s="994"/>
      <c r="AD21" s="994"/>
      <c r="AE21" s="994"/>
      <c r="AF21" s="994"/>
    </row>
    <row r="22" spans="2:32" ht="27" customHeight="1">
      <c r="B22" s="996" t="s">
        <v>842</v>
      </c>
      <c r="C22" s="997"/>
      <c r="D22" s="997"/>
      <c r="E22" s="997"/>
      <c r="F22" s="997"/>
      <c r="G22" s="997"/>
      <c r="H22" s="998"/>
      <c r="I22" s="1002">
        <v>1140</v>
      </c>
      <c r="J22" s="1003"/>
      <c r="K22" s="1003"/>
      <c r="L22" s="1004"/>
      <c r="M22" s="1002"/>
      <c r="N22" s="1003"/>
      <c r="O22" s="1003"/>
      <c r="P22" s="1004"/>
      <c r="Q22" s="996" t="s">
        <v>840</v>
      </c>
      <c r="R22" s="997"/>
      <c r="S22" s="997"/>
      <c r="T22" s="997"/>
      <c r="U22" s="997"/>
      <c r="V22" s="997"/>
      <c r="W22" s="997"/>
      <c r="X22" s="997"/>
      <c r="Y22" s="997"/>
      <c r="Z22" s="997"/>
      <c r="AA22" s="997"/>
      <c r="AB22" s="997"/>
      <c r="AC22" s="997"/>
      <c r="AD22" s="997"/>
      <c r="AE22" s="997"/>
      <c r="AF22" s="998"/>
    </row>
    <row r="23" spans="2:32" ht="27" customHeight="1">
      <c r="B23" s="999"/>
      <c r="C23" s="1000"/>
      <c r="D23" s="1000"/>
      <c r="E23" s="1000"/>
      <c r="F23" s="1000"/>
      <c r="G23" s="1000"/>
      <c r="H23" s="1001"/>
      <c r="I23" s="1005"/>
      <c r="J23" s="1006"/>
      <c r="K23" s="1006"/>
      <c r="L23" s="1007"/>
      <c r="M23" s="1005"/>
      <c r="N23" s="1006"/>
      <c r="O23" s="1006"/>
      <c r="P23" s="1007"/>
      <c r="Q23" s="1000" t="s">
        <v>841</v>
      </c>
      <c r="R23" s="1000"/>
      <c r="S23" s="1000"/>
      <c r="T23" s="1000"/>
      <c r="U23" s="1000"/>
      <c r="V23" s="1000"/>
      <c r="W23" s="1000"/>
      <c r="X23" s="1000"/>
      <c r="Y23" s="1000"/>
      <c r="Z23" s="1000"/>
      <c r="AA23" s="1000"/>
      <c r="AB23" s="1000"/>
      <c r="AC23" s="1000"/>
      <c r="AD23" s="1000"/>
      <c r="AE23" s="1000"/>
      <c r="AF23" s="1001"/>
    </row>
    <row r="24" spans="2:32" ht="27" customHeight="1">
      <c r="B24" s="996" t="s">
        <v>579</v>
      </c>
      <c r="C24" s="1008"/>
      <c r="D24" s="1008"/>
      <c r="E24" s="1008"/>
      <c r="F24" s="1008"/>
      <c r="G24" s="1008"/>
      <c r="H24" s="1009"/>
      <c r="I24" s="1002">
        <v>230</v>
      </c>
      <c r="J24" s="1013"/>
      <c r="K24" s="1013"/>
      <c r="L24" s="1014"/>
      <c r="M24" s="1002"/>
      <c r="N24" s="1013"/>
      <c r="O24" s="1013"/>
      <c r="P24" s="1014"/>
      <c r="Q24" s="996" t="s">
        <v>843</v>
      </c>
      <c r="R24" s="1008"/>
      <c r="S24" s="1008"/>
      <c r="T24" s="1008"/>
      <c r="U24" s="1008"/>
      <c r="V24" s="1008"/>
      <c r="W24" s="1008"/>
      <c r="X24" s="1008"/>
      <c r="Y24" s="1008"/>
      <c r="Z24" s="1008"/>
      <c r="AA24" s="1008"/>
      <c r="AB24" s="1008"/>
      <c r="AC24" s="1008"/>
      <c r="AD24" s="1008"/>
      <c r="AE24" s="1008"/>
      <c r="AF24" s="1009"/>
    </row>
    <row r="25" spans="2:32" ht="27" customHeight="1">
      <c r="B25" s="1010"/>
      <c r="C25" s="1011"/>
      <c r="D25" s="1011"/>
      <c r="E25" s="1011"/>
      <c r="F25" s="1011"/>
      <c r="G25" s="1011"/>
      <c r="H25" s="1012"/>
      <c r="I25" s="1015"/>
      <c r="J25" s="1016"/>
      <c r="K25" s="1016"/>
      <c r="L25" s="1017"/>
      <c r="M25" s="1015"/>
      <c r="N25" s="1016"/>
      <c r="O25" s="1016"/>
      <c r="P25" s="1017"/>
      <c r="Q25" s="999"/>
      <c r="R25" s="1000"/>
      <c r="S25" s="1000"/>
      <c r="T25" s="1000"/>
      <c r="U25" s="1000"/>
      <c r="V25" s="1000"/>
      <c r="W25" s="1000"/>
      <c r="X25" s="1000"/>
      <c r="Y25" s="1000"/>
      <c r="Z25" s="1000"/>
      <c r="AA25" s="1000"/>
      <c r="AB25" s="1000"/>
      <c r="AC25" s="1000"/>
      <c r="AD25" s="1000"/>
      <c r="AE25" s="1000"/>
      <c r="AF25" s="1001"/>
    </row>
    <row r="26" spans="2:32" ht="27" customHeight="1">
      <c r="B26" s="1018" t="s">
        <v>580</v>
      </c>
      <c r="C26" s="1019"/>
      <c r="D26" s="1019"/>
      <c r="E26" s="1019"/>
      <c r="F26" s="1019"/>
      <c r="G26" s="1019"/>
      <c r="H26" s="1020"/>
      <c r="I26" s="1002">
        <f>SUM(I20:L25)+I19</f>
        <v>9520</v>
      </c>
      <c r="J26" s="1003"/>
      <c r="K26" s="1003"/>
      <c r="L26" s="1004"/>
      <c r="M26" s="1002">
        <f>SUM(M20:P25)+M19</f>
        <v>0</v>
      </c>
      <c r="N26" s="1003"/>
      <c r="O26" s="1003"/>
      <c r="P26" s="1004"/>
      <c r="Q26" s="997"/>
      <c r="R26" s="997"/>
      <c r="S26" s="997"/>
      <c r="T26" s="997"/>
      <c r="U26" s="997"/>
      <c r="V26" s="997"/>
      <c r="W26" s="997"/>
      <c r="X26" s="997"/>
      <c r="Y26" s="997"/>
      <c r="Z26" s="997"/>
      <c r="AA26" s="997"/>
      <c r="AB26" s="997"/>
      <c r="AC26" s="997"/>
      <c r="AD26" s="997"/>
      <c r="AE26" s="997"/>
      <c r="AF26" s="998"/>
    </row>
    <row r="27" spans="2:32" ht="27" customHeight="1">
      <c r="B27" s="98"/>
      <c r="C27" s="98"/>
      <c r="D27" s="98"/>
      <c r="E27" s="98"/>
      <c r="F27" s="98"/>
      <c r="G27" s="98"/>
      <c r="H27" s="98"/>
      <c r="I27" s="99"/>
      <c r="J27" s="99"/>
      <c r="K27" s="99"/>
      <c r="L27" s="99"/>
      <c r="M27" s="99"/>
      <c r="N27" s="99"/>
      <c r="O27" s="99"/>
      <c r="P27" s="99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</row>
    <row r="28" spans="2:32" ht="27" customHeight="1">
      <c r="B28" s="999" t="s">
        <v>581</v>
      </c>
      <c r="C28" s="1000"/>
      <c r="D28" s="1000"/>
      <c r="E28" s="1000"/>
      <c r="F28" s="1000"/>
      <c r="G28" s="1000"/>
      <c r="H28" s="1000"/>
      <c r="I28" s="1005">
        <v>1480</v>
      </c>
      <c r="J28" s="1006"/>
      <c r="K28" s="1006"/>
      <c r="L28" s="1007"/>
      <c r="M28" s="1005"/>
      <c r="N28" s="1006"/>
      <c r="O28" s="1006"/>
      <c r="P28" s="1007"/>
      <c r="Q28" s="1000" t="s">
        <v>582</v>
      </c>
      <c r="R28" s="1000"/>
      <c r="S28" s="1000"/>
      <c r="T28" s="1000"/>
      <c r="U28" s="1000"/>
      <c r="V28" s="1000"/>
      <c r="W28" s="1000"/>
      <c r="X28" s="1000"/>
      <c r="Y28" s="1000"/>
      <c r="Z28" s="1000"/>
      <c r="AA28" s="1000"/>
      <c r="AB28" s="1000"/>
      <c r="AC28" s="1000"/>
      <c r="AD28" s="1000"/>
      <c r="AE28" s="1000"/>
      <c r="AF28" s="1001"/>
    </row>
    <row r="29" spans="2:32" ht="27" customHeight="1">
      <c r="B29" s="1021" t="s">
        <v>583</v>
      </c>
      <c r="C29" s="1022"/>
      <c r="D29" s="1022"/>
      <c r="E29" s="1022"/>
      <c r="F29" s="1022"/>
      <c r="G29" s="1022"/>
      <c r="H29" s="1022"/>
      <c r="I29" s="1023">
        <v>350</v>
      </c>
      <c r="J29" s="1024"/>
      <c r="K29" s="1024"/>
      <c r="L29" s="1025"/>
      <c r="M29" s="1023"/>
      <c r="N29" s="1024"/>
      <c r="O29" s="1024"/>
      <c r="P29" s="1025"/>
      <c r="Q29" s="1022" t="s">
        <v>584</v>
      </c>
      <c r="R29" s="1022"/>
      <c r="S29" s="1022"/>
      <c r="T29" s="1022"/>
      <c r="U29" s="1022"/>
      <c r="V29" s="1022"/>
      <c r="W29" s="1022"/>
      <c r="X29" s="1022"/>
      <c r="Y29" s="1022"/>
      <c r="Z29" s="1022"/>
      <c r="AA29" s="1022"/>
      <c r="AB29" s="1022"/>
      <c r="AC29" s="1022"/>
      <c r="AD29" s="1022"/>
      <c r="AE29" s="1022"/>
      <c r="AF29" s="1026"/>
    </row>
    <row r="30" spans="2:32" ht="27" customHeight="1">
      <c r="B30" s="999" t="s">
        <v>585</v>
      </c>
      <c r="C30" s="1000"/>
      <c r="D30" s="1000"/>
      <c r="E30" s="1000"/>
      <c r="F30" s="1000"/>
      <c r="G30" s="1000"/>
      <c r="H30" s="1000"/>
      <c r="I30" s="1005">
        <v>750</v>
      </c>
      <c r="J30" s="1006"/>
      <c r="K30" s="1006"/>
      <c r="L30" s="1007"/>
      <c r="M30" s="1005"/>
      <c r="N30" s="1006"/>
      <c r="O30" s="1006"/>
      <c r="P30" s="1007"/>
      <c r="Q30" s="1000" t="s">
        <v>586</v>
      </c>
      <c r="R30" s="1000"/>
      <c r="S30" s="1000"/>
      <c r="T30" s="1000"/>
      <c r="U30" s="1000"/>
      <c r="V30" s="1000"/>
      <c r="W30" s="1000"/>
      <c r="X30" s="1000"/>
      <c r="Y30" s="1000"/>
      <c r="Z30" s="1000"/>
      <c r="AA30" s="1000"/>
      <c r="AB30" s="1000"/>
      <c r="AC30" s="1000"/>
      <c r="AD30" s="1000"/>
      <c r="AE30" s="1000"/>
      <c r="AF30" s="1001"/>
    </row>
    <row r="31" spans="2:32" ht="27" customHeight="1">
      <c r="B31" s="1021" t="s">
        <v>587</v>
      </c>
      <c r="C31" s="1022"/>
      <c r="D31" s="1022"/>
      <c r="E31" s="1022"/>
      <c r="F31" s="1022"/>
      <c r="G31" s="1022"/>
      <c r="H31" s="1026"/>
      <c r="I31" s="1023">
        <v>870</v>
      </c>
      <c r="J31" s="1024"/>
      <c r="K31" s="1024"/>
      <c r="L31" s="1025"/>
      <c r="M31" s="1023"/>
      <c r="N31" s="1024"/>
      <c r="O31" s="1024"/>
      <c r="P31" s="1025"/>
      <c r="Q31" s="1021" t="s">
        <v>588</v>
      </c>
      <c r="R31" s="1022"/>
      <c r="S31" s="1022"/>
      <c r="T31" s="1022"/>
      <c r="U31" s="1022"/>
      <c r="V31" s="1022"/>
      <c r="W31" s="1022"/>
      <c r="X31" s="1022"/>
      <c r="Y31" s="1022"/>
      <c r="Z31" s="1022"/>
      <c r="AA31" s="1022"/>
      <c r="AB31" s="1022"/>
      <c r="AC31" s="1022"/>
      <c r="AD31" s="1022"/>
      <c r="AE31" s="1022"/>
      <c r="AF31" s="1026"/>
    </row>
    <row r="32" spans="2:32" ht="27" customHeight="1">
      <c r="B32" s="996" t="s">
        <v>589</v>
      </c>
      <c r="C32" s="997"/>
      <c r="D32" s="997"/>
      <c r="E32" s="997"/>
      <c r="F32" s="997"/>
      <c r="G32" s="997"/>
      <c r="H32" s="997"/>
      <c r="I32" s="1002">
        <v>450</v>
      </c>
      <c r="J32" s="1003"/>
      <c r="K32" s="1003"/>
      <c r="L32" s="1004"/>
      <c r="M32" s="1002"/>
      <c r="N32" s="1003"/>
      <c r="O32" s="1003"/>
      <c r="P32" s="1004"/>
      <c r="Q32" s="997" t="s">
        <v>590</v>
      </c>
      <c r="R32" s="997"/>
      <c r="S32" s="997"/>
      <c r="T32" s="997"/>
      <c r="U32" s="997"/>
      <c r="V32" s="997"/>
      <c r="W32" s="997"/>
      <c r="X32" s="997"/>
      <c r="Y32" s="997"/>
      <c r="Z32" s="997"/>
      <c r="AA32" s="997"/>
      <c r="AB32" s="997"/>
      <c r="AC32" s="997"/>
      <c r="AD32" s="997"/>
      <c r="AE32" s="997"/>
      <c r="AF32" s="998"/>
    </row>
    <row r="33" spans="2:32" ht="27" customHeight="1">
      <c r="B33" s="1021" t="s">
        <v>591</v>
      </c>
      <c r="C33" s="1022"/>
      <c r="D33" s="1022"/>
      <c r="E33" s="1022"/>
      <c r="F33" s="1022"/>
      <c r="G33" s="1022"/>
      <c r="H33" s="1022"/>
      <c r="I33" s="1023">
        <v>550</v>
      </c>
      <c r="J33" s="1024"/>
      <c r="K33" s="1024"/>
      <c r="L33" s="1025"/>
      <c r="M33" s="1023"/>
      <c r="N33" s="1024"/>
      <c r="O33" s="1024"/>
      <c r="P33" s="1025"/>
      <c r="Q33" s="1022" t="s">
        <v>592</v>
      </c>
      <c r="R33" s="1022"/>
      <c r="S33" s="1022"/>
      <c r="T33" s="1022"/>
      <c r="U33" s="1022"/>
      <c r="V33" s="1022"/>
      <c r="W33" s="1022"/>
      <c r="X33" s="1022"/>
      <c r="Y33" s="1022"/>
      <c r="Z33" s="1022"/>
      <c r="AA33" s="1022"/>
      <c r="AB33" s="1022"/>
      <c r="AC33" s="1022"/>
      <c r="AD33" s="1022"/>
      <c r="AE33" s="1022"/>
      <c r="AF33" s="1026"/>
    </row>
    <row r="34" spans="2:32" ht="27" customHeight="1">
      <c r="B34" s="999" t="s">
        <v>593</v>
      </c>
      <c r="C34" s="1000"/>
      <c r="D34" s="1000"/>
      <c r="E34" s="1000"/>
      <c r="F34" s="1000"/>
      <c r="G34" s="1000"/>
      <c r="H34" s="1000"/>
      <c r="I34" s="1005">
        <v>980</v>
      </c>
      <c r="J34" s="1006"/>
      <c r="K34" s="1006"/>
      <c r="L34" s="1007"/>
      <c r="M34" s="1005"/>
      <c r="N34" s="1006"/>
      <c r="O34" s="1006"/>
      <c r="P34" s="1007"/>
      <c r="Q34" s="1027" t="s">
        <v>844</v>
      </c>
      <c r="R34" s="1027"/>
      <c r="S34" s="1027"/>
      <c r="T34" s="1027"/>
      <c r="U34" s="1027"/>
      <c r="V34" s="1027"/>
      <c r="W34" s="1027"/>
      <c r="X34" s="1027"/>
      <c r="Y34" s="1027"/>
      <c r="Z34" s="1027"/>
      <c r="AA34" s="1027"/>
      <c r="AB34" s="1027"/>
      <c r="AC34" s="1027"/>
      <c r="AD34" s="1027"/>
      <c r="AE34" s="1027"/>
      <c r="AF34" s="1028"/>
    </row>
    <row r="35" spans="2:32" ht="27" customHeight="1">
      <c r="B35" s="999" t="s">
        <v>594</v>
      </c>
      <c r="C35" s="1000"/>
      <c r="D35" s="1000"/>
      <c r="E35" s="1000"/>
      <c r="F35" s="1000"/>
      <c r="G35" s="1000"/>
      <c r="H35" s="1000"/>
      <c r="I35" s="1023">
        <v>920</v>
      </c>
      <c r="J35" s="1024"/>
      <c r="K35" s="1024"/>
      <c r="L35" s="1025"/>
      <c r="M35" s="1023"/>
      <c r="N35" s="1024"/>
      <c r="O35" s="1024"/>
      <c r="P35" s="1025"/>
      <c r="Q35" s="1021" t="s">
        <v>845</v>
      </c>
      <c r="R35" s="1022"/>
      <c r="S35" s="1022"/>
      <c r="T35" s="1022"/>
      <c r="U35" s="1022"/>
      <c r="V35" s="1022"/>
      <c r="W35" s="1022"/>
      <c r="X35" s="1022"/>
      <c r="Y35" s="1022"/>
      <c r="Z35" s="1022"/>
      <c r="AA35" s="1022"/>
      <c r="AB35" s="1022"/>
      <c r="AC35" s="1022"/>
      <c r="AD35" s="1022"/>
      <c r="AE35" s="1022"/>
      <c r="AF35" s="1026"/>
    </row>
    <row r="36" spans="2:32" ht="27" customHeight="1">
      <c r="B36" s="1021" t="s">
        <v>595</v>
      </c>
      <c r="C36" s="1022"/>
      <c r="D36" s="1022"/>
      <c r="E36" s="1022"/>
      <c r="F36" s="1022"/>
      <c r="G36" s="1022"/>
      <c r="H36" s="1022"/>
      <c r="I36" s="1023">
        <v>300</v>
      </c>
      <c r="J36" s="1024"/>
      <c r="K36" s="1024"/>
      <c r="L36" s="1025"/>
      <c r="M36" s="1023"/>
      <c r="N36" s="1024"/>
      <c r="O36" s="1024"/>
      <c r="P36" s="1025"/>
      <c r="Q36" s="1022" t="s">
        <v>596</v>
      </c>
      <c r="R36" s="1022"/>
      <c r="S36" s="1022"/>
      <c r="T36" s="1022"/>
      <c r="U36" s="1022"/>
      <c r="V36" s="1022"/>
      <c r="W36" s="1022"/>
      <c r="X36" s="1022"/>
      <c r="Y36" s="1022"/>
      <c r="Z36" s="1022"/>
      <c r="AA36" s="1022"/>
      <c r="AB36" s="1022"/>
      <c r="AC36" s="1022"/>
      <c r="AD36" s="1022"/>
      <c r="AE36" s="1022"/>
      <c r="AF36" s="1026"/>
    </row>
    <row r="37" spans="2:32" ht="27" customHeight="1">
      <c r="B37" s="991" t="s">
        <v>597</v>
      </c>
      <c r="C37" s="992"/>
      <c r="D37" s="992"/>
      <c r="E37" s="992"/>
      <c r="F37" s="992"/>
      <c r="G37" s="992"/>
      <c r="H37" s="993"/>
      <c r="I37" s="1023">
        <f>SUM(I28:L36)</f>
        <v>6650</v>
      </c>
      <c r="J37" s="1024"/>
      <c r="K37" s="1024"/>
      <c r="L37" s="1025"/>
      <c r="M37" s="1023">
        <f>SUM(M28:P36)</f>
        <v>0</v>
      </c>
      <c r="N37" s="1024"/>
      <c r="O37" s="1024"/>
      <c r="P37" s="1025"/>
      <c r="Q37" s="1022"/>
      <c r="R37" s="1022"/>
      <c r="S37" s="1022"/>
      <c r="T37" s="1022"/>
      <c r="U37" s="1022"/>
      <c r="V37" s="1022"/>
      <c r="W37" s="1022"/>
      <c r="X37" s="1022"/>
      <c r="Y37" s="1022"/>
      <c r="Z37" s="1022"/>
      <c r="AA37" s="1022"/>
      <c r="AB37" s="1022"/>
      <c r="AC37" s="1022"/>
      <c r="AD37" s="1022"/>
      <c r="AE37" s="1022"/>
      <c r="AF37" s="1026"/>
    </row>
    <row r="38" spans="2:32" ht="27" customHeight="1">
      <c r="B38" s="1018" t="s">
        <v>598</v>
      </c>
      <c r="C38" s="1019"/>
      <c r="D38" s="1019"/>
      <c r="E38" s="1019"/>
      <c r="F38" s="1019"/>
      <c r="G38" s="1019"/>
      <c r="H38" s="1019"/>
      <c r="I38" s="1002">
        <f>I37+I26</f>
        <v>16170</v>
      </c>
      <c r="J38" s="1003"/>
      <c r="K38" s="1003"/>
      <c r="L38" s="1004"/>
      <c r="M38" s="1002">
        <f>M37+M26</f>
        <v>0</v>
      </c>
      <c r="N38" s="1003"/>
      <c r="O38" s="1003"/>
      <c r="P38" s="1004"/>
      <c r="Q38" s="997"/>
      <c r="R38" s="997"/>
      <c r="S38" s="997"/>
      <c r="T38" s="997"/>
      <c r="U38" s="997"/>
      <c r="V38" s="997"/>
      <c r="W38" s="997"/>
      <c r="X38" s="997"/>
      <c r="Y38" s="997"/>
      <c r="Z38" s="997"/>
      <c r="AA38" s="997"/>
      <c r="AB38" s="997"/>
      <c r="AC38" s="997"/>
      <c r="AD38" s="997"/>
      <c r="AE38" s="997"/>
      <c r="AF38" s="998"/>
    </row>
    <row r="39" spans="2:32" ht="27" customHeight="1">
      <c r="B39" s="97"/>
      <c r="C39" s="97"/>
      <c r="D39" s="97"/>
      <c r="E39" s="97"/>
      <c r="F39" s="97"/>
      <c r="G39" s="97"/>
      <c r="H39" s="97"/>
      <c r="I39" s="99"/>
      <c r="J39" s="99"/>
      <c r="K39" s="99"/>
      <c r="L39" s="99"/>
      <c r="M39" s="99"/>
      <c r="N39" s="99"/>
      <c r="O39" s="99"/>
      <c r="P39" s="99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</row>
    <row r="40" spans="2:32" ht="27" customHeight="1">
      <c r="B40" s="999" t="s">
        <v>599</v>
      </c>
      <c r="C40" s="1000"/>
      <c r="D40" s="1000"/>
      <c r="E40" s="1000"/>
      <c r="F40" s="1000"/>
      <c r="G40" s="1000"/>
      <c r="H40" s="1000"/>
      <c r="I40" s="1005">
        <v>1190</v>
      </c>
      <c r="J40" s="1006"/>
      <c r="K40" s="1006"/>
      <c r="L40" s="1007"/>
      <c r="M40" s="1005"/>
      <c r="N40" s="1006"/>
      <c r="O40" s="1006"/>
      <c r="P40" s="1007"/>
      <c r="Q40" s="1000" t="s">
        <v>600</v>
      </c>
      <c r="R40" s="1000"/>
      <c r="S40" s="1000"/>
      <c r="T40" s="1000"/>
      <c r="U40" s="1000"/>
      <c r="V40" s="1000"/>
      <c r="W40" s="1000"/>
      <c r="X40" s="1000"/>
      <c r="Y40" s="1000"/>
      <c r="Z40" s="1000"/>
      <c r="AA40" s="1000"/>
      <c r="AB40" s="1000"/>
      <c r="AC40" s="1000"/>
      <c r="AD40" s="1000"/>
      <c r="AE40" s="1000"/>
      <c r="AF40" s="1001"/>
    </row>
    <row r="41" spans="2:32" ht="27" customHeight="1">
      <c r="B41" s="1021" t="s">
        <v>601</v>
      </c>
      <c r="C41" s="1022"/>
      <c r="D41" s="1022"/>
      <c r="E41" s="1022"/>
      <c r="F41" s="1022"/>
      <c r="G41" s="1022"/>
      <c r="H41" s="1022"/>
      <c r="I41" s="1023">
        <v>1050</v>
      </c>
      <c r="J41" s="1024"/>
      <c r="K41" s="1024"/>
      <c r="L41" s="1025"/>
      <c r="M41" s="1023"/>
      <c r="N41" s="1024"/>
      <c r="O41" s="1024"/>
      <c r="P41" s="1025"/>
      <c r="Q41" s="1022" t="s">
        <v>602</v>
      </c>
      <c r="R41" s="1022"/>
      <c r="S41" s="1022"/>
      <c r="T41" s="1022"/>
      <c r="U41" s="1022"/>
      <c r="V41" s="1022"/>
      <c r="W41" s="1022"/>
      <c r="X41" s="1022"/>
      <c r="Y41" s="1022"/>
      <c r="Z41" s="1022"/>
      <c r="AA41" s="1022"/>
      <c r="AB41" s="1022"/>
      <c r="AC41" s="1022"/>
      <c r="AD41" s="1022"/>
      <c r="AE41" s="1022"/>
      <c r="AF41" s="1026"/>
    </row>
    <row r="42" spans="2:32" ht="27" customHeight="1">
      <c r="B42" s="1021" t="s">
        <v>603</v>
      </c>
      <c r="C42" s="1022"/>
      <c r="D42" s="1022"/>
      <c r="E42" s="1022"/>
      <c r="F42" s="1022"/>
      <c r="G42" s="1022"/>
      <c r="H42" s="1022"/>
      <c r="I42" s="1023">
        <v>620</v>
      </c>
      <c r="J42" s="1024"/>
      <c r="K42" s="1024"/>
      <c r="L42" s="1025"/>
      <c r="M42" s="1023"/>
      <c r="N42" s="1024"/>
      <c r="O42" s="1024"/>
      <c r="P42" s="1025"/>
      <c r="Q42" s="1022" t="s">
        <v>604</v>
      </c>
      <c r="R42" s="1022"/>
      <c r="S42" s="1022"/>
      <c r="T42" s="1022"/>
      <c r="U42" s="1022"/>
      <c r="V42" s="1022"/>
      <c r="W42" s="1022"/>
      <c r="X42" s="1022"/>
      <c r="Y42" s="1022"/>
      <c r="Z42" s="1022"/>
      <c r="AA42" s="1022"/>
      <c r="AB42" s="1022"/>
      <c r="AC42" s="1022"/>
      <c r="AD42" s="1022"/>
      <c r="AE42" s="1022"/>
      <c r="AF42" s="1026"/>
    </row>
    <row r="43" spans="2:32" ht="27" customHeight="1">
      <c r="B43" s="1021" t="s">
        <v>605</v>
      </c>
      <c r="C43" s="1022"/>
      <c r="D43" s="1022"/>
      <c r="E43" s="1022"/>
      <c r="F43" s="1022"/>
      <c r="G43" s="1022"/>
      <c r="H43" s="1022"/>
      <c r="I43" s="1023">
        <v>620</v>
      </c>
      <c r="J43" s="1024"/>
      <c r="K43" s="1024"/>
      <c r="L43" s="1025"/>
      <c r="M43" s="1023"/>
      <c r="N43" s="1024"/>
      <c r="O43" s="1024"/>
      <c r="P43" s="1025"/>
      <c r="Q43" s="1022" t="s">
        <v>606</v>
      </c>
      <c r="R43" s="1022"/>
      <c r="S43" s="1022"/>
      <c r="T43" s="1022"/>
      <c r="U43" s="1022"/>
      <c r="V43" s="1022"/>
      <c r="W43" s="1022"/>
      <c r="X43" s="1022"/>
      <c r="Y43" s="1022"/>
      <c r="Z43" s="1022"/>
      <c r="AA43" s="1022"/>
      <c r="AB43" s="1022"/>
      <c r="AC43" s="1022"/>
      <c r="AD43" s="1022"/>
      <c r="AE43" s="1022"/>
      <c r="AF43" s="1026"/>
    </row>
    <row r="44" spans="2:32" ht="27" customHeight="1">
      <c r="B44" s="1021" t="s">
        <v>607</v>
      </c>
      <c r="C44" s="1022"/>
      <c r="D44" s="1022"/>
      <c r="E44" s="1022"/>
      <c r="F44" s="1022"/>
      <c r="G44" s="1022"/>
      <c r="H44" s="1022"/>
      <c r="I44" s="1023">
        <v>840</v>
      </c>
      <c r="J44" s="1024"/>
      <c r="K44" s="1024"/>
      <c r="L44" s="1025"/>
      <c r="M44" s="1023"/>
      <c r="N44" s="1024"/>
      <c r="O44" s="1024"/>
      <c r="P44" s="1025"/>
      <c r="Q44" s="1022" t="s">
        <v>608</v>
      </c>
      <c r="R44" s="1022"/>
      <c r="S44" s="1022"/>
      <c r="T44" s="1022"/>
      <c r="U44" s="1022"/>
      <c r="V44" s="1022"/>
      <c r="W44" s="1022"/>
      <c r="X44" s="1022"/>
      <c r="Y44" s="1022"/>
      <c r="Z44" s="1022"/>
      <c r="AA44" s="1022"/>
      <c r="AB44" s="1022"/>
      <c r="AC44" s="1022"/>
      <c r="AD44" s="1022"/>
      <c r="AE44" s="1022"/>
      <c r="AF44" s="1026"/>
    </row>
    <row r="45" spans="2:32" ht="27" customHeight="1">
      <c r="B45" s="1021" t="s">
        <v>609</v>
      </c>
      <c r="C45" s="1022"/>
      <c r="D45" s="1022"/>
      <c r="E45" s="1022"/>
      <c r="F45" s="1022"/>
      <c r="G45" s="1022"/>
      <c r="H45" s="1022"/>
      <c r="I45" s="1023">
        <v>880</v>
      </c>
      <c r="J45" s="1024"/>
      <c r="K45" s="1024"/>
      <c r="L45" s="1025"/>
      <c r="M45" s="1023"/>
      <c r="N45" s="1024"/>
      <c r="O45" s="1024"/>
      <c r="P45" s="1025"/>
      <c r="Q45" s="1022" t="s">
        <v>610</v>
      </c>
      <c r="R45" s="1022"/>
      <c r="S45" s="1022"/>
      <c r="T45" s="1022"/>
      <c r="U45" s="1022"/>
      <c r="V45" s="1022"/>
      <c r="W45" s="1022"/>
      <c r="X45" s="1022"/>
      <c r="Y45" s="1022"/>
      <c r="Z45" s="1022"/>
      <c r="AA45" s="1022"/>
      <c r="AB45" s="1022"/>
      <c r="AC45" s="1022"/>
      <c r="AD45" s="1022"/>
      <c r="AE45" s="1022"/>
      <c r="AF45" s="1026"/>
    </row>
    <row r="46" spans="2:32" ht="27" customHeight="1">
      <c r="B46" s="1021" t="s">
        <v>611</v>
      </c>
      <c r="C46" s="1022"/>
      <c r="D46" s="1022"/>
      <c r="E46" s="1022"/>
      <c r="F46" s="1022"/>
      <c r="G46" s="1022"/>
      <c r="H46" s="1022"/>
      <c r="I46" s="1023">
        <v>430</v>
      </c>
      <c r="J46" s="1024"/>
      <c r="K46" s="1024"/>
      <c r="L46" s="1025"/>
      <c r="M46" s="1023"/>
      <c r="N46" s="1024"/>
      <c r="O46" s="1024"/>
      <c r="P46" s="1025"/>
      <c r="Q46" s="1022" t="s">
        <v>612</v>
      </c>
      <c r="R46" s="1022"/>
      <c r="S46" s="1022"/>
      <c r="T46" s="1022"/>
      <c r="U46" s="1022"/>
      <c r="V46" s="1022"/>
      <c r="W46" s="1022"/>
      <c r="X46" s="1022"/>
      <c r="Y46" s="1022"/>
      <c r="Z46" s="1022"/>
      <c r="AA46" s="1022"/>
      <c r="AB46" s="1022"/>
      <c r="AC46" s="1022"/>
      <c r="AD46" s="1022"/>
      <c r="AE46" s="1022"/>
      <c r="AF46" s="1026"/>
    </row>
    <row r="47" spans="2:32" ht="27" customHeight="1">
      <c r="B47" s="991" t="s">
        <v>613</v>
      </c>
      <c r="C47" s="992"/>
      <c r="D47" s="992"/>
      <c r="E47" s="992"/>
      <c r="F47" s="992"/>
      <c r="G47" s="992"/>
      <c r="H47" s="993"/>
      <c r="I47" s="1002">
        <f>SUM(I40:L46)</f>
        <v>5630</v>
      </c>
      <c r="J47" s="1003"/>
      <c r="K47" s="1003"/>
      <c r="L47" s="1004"/>
      <c r="M47" s="1002">
        <f>SUM(M40:P46)</f>
        <v>0</v>
      </c>
      <c r="N47" s="1003"/>
      <c r="O47" s="1003"/>
      <c r="P47" s="1004"/>
      <c r="Q47" s="1032" t="s">
        <v>614</v>
      </c>
      <c r="R47" s="1032"/>
      <c r="S47" s="1032"/>
      <c r="T47" s="1032"/>
      <c r="U47" s="1032"/>
      <c r="V47" s="1033">
        <f>M26</f>
        <v>0</v>
      </c>
      <c r="W47" s="1033"/>
      <c r="X47" s="1037"/>
      <c r="Y47" s="100"/>
      <c r="Z47" s="101"/>
      <c r="AA47" s="1030"/>
      <c r="AB47" s="1030"/>
      <c r="AC47" s="1030"/>
      <c r="AD47" s="1030"/>
      <c r="AE47" s="1030"/>
      <c r="AF47" s="1031"/>
    </row>
    <row r="48" spans="2:32" ht="27" customHeight="1">
      <c r="B48" s="991" t="s">
        <v>615</v>
      </c>
      <c r="C48" s="992"/>
      <c r="D48" s="992"/>
      <c r="E48" s="992"/>
      <c r="F48" s="992"/>
      <c r="G48" s="992"/>
      <c r="H48" s="992"/>
      <c r="I48" s="1023">
        <f>I47+I38</f>
        <v>21800</v>
      </c>
      <c r="J48" s="1024"/>
      <c r="K48" s="1024"/>
      <c r="L48" s="1025"/>
      <c r="M48" s="1023">
        <f>M47+M38</f>
        <v>0</v>
      </c>
      <c r="N48" s="1024"/>
      <c r="O48" s="1024"/>
      <c r="P48" s="1025"/>
      <c r="Q48" s="1032" t="s">
        <v>616</v>
      </c>
      <c r="R48" s="1032"/>
      <c r="S48" s="1032"/>
      <c r="T48" s="1032"/>
      <c r="U48" s="1032"/>
      <c r="V48" s="1033">
        <f>M37+M47</f>
        <v>0</v>
      </c>
      <c r="W48" s="1033"/>
      <c r="X48" s="1033"/>
      <c r="Y48" s="990" t="s">
        <v>617</v>
      </c>
      <c r="Z48" s="990"/>
      <c r="AA48" s="990"/>
      <c r="AB48" s="990"/>
      <c r="AC48" s="1034">
        <f>V47+V48</f>
        <v>0</v>
      </c>
      <c r="AD48" s="1035"/>
      <c r="AE48" s="1035"/>
      <c r="AF48" s="1036"/>
    </row>
    <row r="49" spans="2:33" ht="24" customHeight="1">
      <c r="B49" s="102"/>
      <c r="C49" s="102"/>
    </row>
    <row r="50" spans="2:33" ht="24" customHeight="1">
      <c r="B50" s="1029" t="s">
        <v>618</v>
      </c>
      <c r="C50" s="1029"/>
      <c r="D50" s="1029"/>
      <c r="E50" s="1029"/>
      <c r="F50" s="1029"/>
      <c r="G50" s="1029"/>
      <c r="H50" s="1029"/>
      <c r="I50" s="1029"/>
      <c r="J50" s="1029"/>
      <c r="K50" s="1029"/>
      <c r="L50" s="1029"/>
      <c r="M50" s="1029"/>
      <c r="N50" s="1029"/>
      <c r="O50" s="1029"/>
      <c r="P50" s="1029"/>
      <c r="Q50" s="1029"/>
      <c r="R50" s="1029"/>
      <c r="S50" s="1029"/>
      <c r="T50" s="1029"/>
      <c r="U50" s="1029"/>
      <c r="V50" s="1029"/>
      <c r="W50" s="1029"/>
      <c r="X50" s="1029"/>
      <c r="Y50" s="1029"/>
      <c r="Z50" s="1029"/>
      <c r="AA50" s="1029"/>
      <c r="AB50" s="1029"/>
      <c r="AC50" s="1029"/>
      <c r="AD50" s="1029"/>
      <c r="AE50" s="1029"/>
      <c r="AF50" s="1029"/>
      <c r="AG50" s="103"/>
    </row>
    <row r="51" spans="2:33" ht="24" customHeight="1">
      <c r="B51" s="102"/>
      <c r="C51" s="102"/>
    </row>
    <row r="52" spans="2:33" ht="24" customHeight="1">
      <c r="B52" s="102"/>
      <c r="C52" s="102"/>
    </row>
    <row r="53" spans="2:33" ht="24" customHeight="1">
      <c r="B53" s="102"/>
      <c r="C53" s="102"/>
    </row>
    <row r="54" spans="2:33" ht="24" customHeight="1">
      <c r="B54" s="102"/>
      <c r="C54" s="102"/>
    </row>
    <row r="55" spans="2:33" ht="24" customHeight="1">
      <c r="B55" s="102"/>
      <c r="C55" s="102"/>
    </row>
    <row r="56" spans="2:33" ht="24" customHeight="1">
      <c r="B56" s="102"/>
      <c r="C56" s="102"/>
    </row>
    <row r="57" spans="2:33" ht="24" customHeight="1"/>
    <row r="58" spans="2:33" ht="24" customHeight="1"/>
    <row r="59" spans="2:33" ht="24" customHeight="1"/>
    <row r="60" spans="2:33" ht="24" customHeight="1"/>
    <row r="61" spans="2:33" ht="24" customHeight="1">
      <c r="K61" s="96"/>
      <c r="L61" s="96"/>
    </row>
    <row r="62" spans="2:33" ht="24" customHeight="1">
      <c r="K62" s="96"/>
      <c r="L62" s="96"/>
    </row>
    <row r="63" spans="2:33" ht="24" customHeight="1"/>
    <row r="64" spans="2:33" ht="24" customHeight="1"/>
    <row r="65" ht="24" customHeight="1"/>
  </sheetData>
  <mergeCells count="173">
    <mergeCell ref="B50:AF50"/>
    <mergeCell ref="AD47:AF47"/>
    <mergeCell ref="B48:H48"/>
    <mergeCell ref="I48:L48"/>
    <mergeCell ref="M48:P48"/>
    <mergeCell ref="Q48:U48"/>
    <mergeCell ref="V48:X48"/>
    <mergeCell ref="Y48:AB48"/>
    <mergeCell ref="AC48:AF48"/>
    <mergeCell ref="B47:H47"/>
    <mergeCell ref="I47:L47"/>
    <mergeCell ref="M47:P47"/>
    <mergeCell ref="Q47:U47"/>
    <mergeCell ref="V47:X47"/>
    <mergeCell ref="AA47:AC47"/>
    <mergeCell ref="B45:H45"/>
    <mergeCell ref="I45:L45"/>
    <mergeCell ref="M45:P45"/>
    <mergeCell ref="Q45:AF45"/>
    <mergeCell ref="B46:H46"/>
    <mergeCell ref="I46:L46"/>
    <mergeCell ref="M46:P46"/>
    <mergeCell ref="Q46:AF46"/>
    <mergeCell ref="B43:H43"/>
    <mergeCell ref="I43:L43"/>
    <mergeCell ref="M43:P43"/>
    <mergeCell ref="Q43:AF43"/>
    <mergeCell ref="B44:H44"/>
    <mergeCell ref="I44:L44"/>
    <mergeCell ref="M44:P44"/>
    <mergeCell ref="B40:H40"/>
    <mergeCell ref="I40:L40"/>
    <mergeCell ref="M40:P40"/>
    <mergeCell ref="Q40:AF40"/>
    <mergeCell ref="Q44:AF44"/>
    <mergeCell ref="B41:H41"/>
    <mergeCell ref="I41:L41"/>
    <mergeCell ref="M41:P41"/>
    <mergeCell ref="Q41:AF41"/>
    <mergeCell ref="B42:H42"/>
    <mergeCell ref="I42:L42"/>
    <mergeCell ref="M42:P42"/>
    <mergeCell ref="Q42:AF42"/>
    <mergeCell ref="B36:H36"/>
    <mergeCell ref="I36:L36"/>
    <mergeCell ref="M36:P36"/>
    <mergeCell ref="Q36:AF36"/>
    <mergeCell ref="B37:H37"/>
    <mergeCell ref="I37:L37"/>
    <mergeCell ref="M37:P37"/>
    <mergeCell ref="Q37:AF37"/>
    <mergeCell ref="B38:H38"/>
    <mergeCell ref="I38:L38"/>
    <mergeCell ref="M38:P38"/>
    <mergeCell ref="Q38:AF38"/>
    <mergeCell ref="B33:H33"/>
    <mergeCell ref="I33:L33"/>
    <mergeCell ref="M33:P33"/>
    <mergeCell ref="Q33:AF33"/>
    <mergeCell ref="B34:H34"/>
    <mergeCell ref="I34:L34"/>
    <mergeCell ref="M34:P34"/>
    <mergeCell ref="Q34:AF34"/>
    <mergeCell ref="B35:H35"/>
    <mergeCell ref="I35:L35"/>
    <mergeCell ref="M35:P35"/>
    <mergeCell ref="Q35:AF35"/>
    <mergeCell ref="B30:H30"/>
    <mergeCell ref="I30:L30"/>
    <mergeCell ref="M30:P30"/>
    <mergeCell ref="Q30:AF30"/>
    <mergeCell ref="B31:H31"/>
    <mergeCell ref="I31:L31"/>
    <mergeCell ref="M31:P31"/>
    <mergeCell ref="Q31:AF31"/>
    <mergeCell ref="B32:H32"/>
    <mergeCell ref="I32:L32"/>
    <mergeCell ref="M32:P32"/>
    <mergeCell ref="Q32:AF32"/>
    <mergeCell ref="B26:H26"/>
    <mergeCell ref="I26:L26"/>
    <mergeCell ref="M26:P26"/>
    <mergeCell ref="Q26:AF26"/>
    <mergeCell ref="B28:H28"/>
    <mergeCell ref="I28:L28"/>
    <mergeCell ref="M28:P28"/>
    <mergeCell ref="Q28:AF28"/>
    <mergeCell ref="B29:H29"/>
    <mergeCell ref="I29:L29"/>
    <mergeCell ref="M29:P29"/>
    <mergeCell ref="Q29:AF29"/>
    <mergeCell ref="B22:H23"/>
    <mergeCell ref="I22:L23"/>
    <mergeCell ref="M22:P23"/>
    <mergeCell ref="Q22:AF22"/>
    <mergeCell ref="Q23:AF23"/>
    <mergeCell ref="B24:H25"/>
    <mergeCell ref="I24:L25"/>
    <mergeCell ref="M24:P25"/>
    <mergeCell ref="Q24:AF24"/>
    <mergeCell ref="Q25:AF25"/>
    <mergeCell ref="B19:H19"/>
    <mergeCell ref="I19:L19"/>
    <mergeCell ref="M19:P19"/>
    <mergeCell ref="Q19:AF19"/>
    <mergeCell ref="B20:H20"/>
    <mergeCell ref="I20:L20"/>
    <mergeCell ref="M20:P20"/>
    <mergeCell ref="Q20:AF20"/>
    <mergeCell ref="B21:H21"/>
    <mergeCell ref="I21:L21"/>
    <mergeCell ref="M21:P21"/>
    <mergeCell ref="Q21:AF21"/>
    <mergeCell ref="B16:H16"/>
    <mergeCell ref="I16:L16"/>
    <mergeCell ref="M16:P16"/>
    <mergeCell ref="Q16:AF16"/>
    <mergeCell ref="B17:H17"/>
    <mergeCell ref="I17:L17"/>
    <mergeCell ref="M17:P17"/>
    <mergeCell ref="Q17:AF17"/>
    <mergeCell ref="B18:H18"/>
    <mergeCell ref="I18:L18"/>
    <mergeCell ref="M18:P18"/>
    <mergeCell ref="Q18:AF18"/>
    <mergeCell ref="B13:H13"/>
    <mergeCell ref="I13:L13"/>
    <mergeCell ref="M13:P13"/>
    <mergeCell ref="Q13:AF13"/>
    <mergeCell ref="B14:H14"/>
    <mergeCell ref="I14:L14"/>
    <mergeCell ref="M14:P14"/>
    <mergeCell ref="Q14:AF14"/>
    <mergeCell ref="B15:H15"/>
    <mergeCell ref="I15:L15"/>
    <mergeCell ref="M15:P15"/>
    <mergeCell ref="Q15:AF15"/>
    <mergeCell ref="B11:H11"/>
    <mergeCell ref="I11:L11"/>
    <mergeCell ref="M11:P11"/>
    <mergeCell ref="Q11:AF11"/>
    <mergeCell ref="B10:H10"/>
    <mergeCell ref="I10:L10"/>
    <mergeCell ref="M10:P10"/>
    <mergeCell ref="Q10:AF10"/>
    <mergeCell ref="B12:H12"/>
    <mergeCell ref="I12:L12"/>
    <mergeCell ref="M12:P12"/>
    <mergeCell ref="Q12:AF12"/>
    <mergeCell ref="B8:F8"/>
    <mergeCell ref="G8:AF8"/>
    <mergeCell ref="G7:T7"/>
    <mergeCell ref="AB7:AF7"/>
    <mergeCell ref="AB6:AF6"/>
    <mergeCell ref="V5:Z7"/>
    <mergeCell ref="G5:T5"/>
    <mergeCell ref="AB5:AF5"/>
    <mergeCell ref="G6:I6"/>
    <mergeCell ref="J6:L6"/>
    <mergeCell ref="B5:F5"/>
    <mergeCell ref="B7:F7"/>
    <mergeCell ref="AB3:AF3"/>
    <mergeCell ref="B6:F6"/>
    <mergeCell ref="M6:T6"/>
    <mergeCell ref="AA2:AA7"/>
    <mergeCell ref="AA1:AF1"/>
    <mergeCell ref="M1:W1"/>
    <mergeCell ref="B2:F4"/>
    <mergeCell ref="G2:T4"/>
    <mergeCell ref="U2:U7"/>
    <mergeCell ref="AB2:AF2"/>
    <mergeCell ref="AB4:AF4"/>
    <mergeCell ref="V2:Z4"/>
  </mergeCells>
  <phoneticPr fontId="1"/>
  <printOptions horizontalCentered="1"/>
  <pageMargins left="0.19685039370078741" right="0.19685039370078741" top="0.19685039370078741" bottom="0.19685039370078741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入力画面</vt:lpstr>
      <vt:lpstr>南日本</vt:lpstr>
      <vt:lpstr>朝日</vt:lpstr>
      <vt:lpstr>読売</vt:lpstr>
      <vt:lpstr>毎日</vt:lpstr>
      <vt:lpstr>日経</vt:lpstr>
      <vt:lpstr>全紙部数</vt:lpstr>
      <vt:lpstr>全紙部数計</vt:lpstr>
      <vt:lpstr>南海日日</vt:lpstr>
      <vt:lpstr>奄美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tutumi</dc:creator>
  <cp:lastModifiedBy>miyahara</cp:lastModifiedBy>
  <cp:lastPrinted>2022-11-22T10:48:24Z</cp:lastPrinted>
  <dcterms:created xsi:type="dcterms:W3CDTF">2020-04-21T23:49:19Z</dcterms:created>
  <dcterms:modified xsi:type="dcterms:W3CDTF">2023-01-10T02:18:43Z</dcterms:modified>
</cp:coreProperties>
</file>